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BIUROWE\2022\"/>
    </mc:Choice>
  </mc:AlternateContent>
  <xr:revisionPtr revIDLastSave="0" documentId="8_{D88EECC0-006A-415C-B208-085D14C0C67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iurowe 2022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7" i="1" l="1"/>
  <c r="G57" i="1" s="1"/>
  <c r="E58" i="1"/>
  <c r="G58" i="1" s="1"/>
  <c r="E116" i="1"/>
  <c r="G116" i="1" s="1"/>
  <c r="C85" i="1"/>
  <c r="E85" i="1" s="1"/>
  <c r="G85" i="1" s="1"/>
  <c r="C52" i="1"/>
  <c r="E52" i="1" s="1"/>
  <c r="G52" i="1" s="1"/>
  <c r="C114" i="1"/>
  <c r="C107" i="1"/>
  <c r="C105" i="1"/>
  <c r="C102" i="1"/>
  <c r="C10" i="1"/>
  <c r="C11" i="1"/>
  <c r="C55" i="1"/>
  <c r="C25" i="1"/>
  <c r="C18" i="1"/>
  <c r="C101" i="1"/>
  <c r="C99" i="1"/>
  <c r="C98" i="1"/>
  <c r="C97" i="1"/>
  <c r="C89" i="1"/>
  <c r="C27" i="1"/>
  <c r="C110" i="1"/>
  <c r="C69" i="1"/>
  <c r="C13" i="1"/>
  <c r="C32" i="1"/>
  <c r="C31" i="1"/>
  <c r="C30" i="1"/>
  <c r="C29" i="1"/>
  <c r="H58" i="1" l="1"/>
  <c r="H57" i="1"/>
  <c r="H85" i="1"/>
  <c r="H116" i="1"/>
  <c r="H52" i="1"/>
  <c r="E95" i="1"/>
  <c r="G95" i="1" s="1"/>
  <c r="E94" i="1"/>
  <c r="G94" i="1" l="1"/>
  <c r="H94" i="1" s="1"/>
  <c r="H95" i="1"/>
  <c r="E32" i="1" l="1"/>
  <c r="G32" i="1" s="1"/>
  <c r="E31" i="1"/>
  <c r="G31" i="1" s="1"/>
  <c r="E30" i="1"/>
  <c r="G30" i="1" s="1"/>
  <c r="E29" i="1"/>
  <c r="G29" i="1" s="1"/>
  <c r="E113" i="1"/>
  <c r="G113" i="1" s="1"/>
  <c r="E109" i="1"/>
  <c r="G109" i="1" s="1"/>
  <c r="E108" i="1"/>
  <c r="G108" i="1" s="1"/>
  <c r="E104" i="1"/>
  <c r="G104" i="1" s="1"/>
  <c r="E89" i="1"/>
  <c r="G89" i="1" s="1"/>
  <c r="E87" i="1"/>
  <c r="G87" i="1" s="1"/>
  <c r="E86" i="1"/>
  <c r="G86" i="1" s="1"/>
  <c r="E81" i="1"/>
  <c r="E80" i="1"/>
  <c r="G80" i="1" s="1"/>
  <c r="E72" i="1"/>
  <c r="E68" i="1"/>
  <c r="G68" i="1" s="1"/>
  <c r="E66" i="1"/>
  <c r="G66" i="1" s="1"/>
  <c r="E65" i="1"/>
  <c r="G65" i="1" s="1"/>
  <c r="E55" i="1"/>
  <c r="E54" i="1"/>
  <c r="E44" i="1"/>
  <c r="G44" i="1" s="1"/>
  <c r="E42" i="1"/>
  <c r="E41" i="1"/>
  <c r="G41" i="1" s="1"/>
  <c r="E40" i="1"/>
  <c r="G40" i="1" s="1"/>
  <c r="E39" i="1"/>
  <c r="G39" i="1" s="1"/>
  <c r="E38" i="1"/>
  <c r="E37" i="1"/>
  <c r="E35" i="1"/>
  <c r="G35" i="1" s="1"/>
  <c r="E34" i="1"/>
  <c r="E33" i="1"/>
  <c r="G33" i="1" s="1"/>
  <c r="E28" i="1"/>
  <c r="G28" i="1" s="1"/>
  <c r="E27" i="1"/>
  <c r="E21" i="1"/>
  <c r="E18" i="1"/>
  <c r="G18" i="1" s="1"/>
  <c r="E12" i="1"/>
  <c r="E17" i="1"/>
  <c r="G17" i="1" s="1"/>
  <c r="E16" i="1"/>
  <c r="G16" i="1" s="1"/>
  <c r="E51" i="1"/>
  <c r="G51" i="1" s="1"/>
  <c r="E26" i="1"/>
  <c r="G26" i="1" s="1"/>
  <c r="E115" i="1"/>
  <c r="G115" i="1" s="1"/>
  <c r="E112" i="1"/>
  <c r="E111" i="1"/>
  <c r="G111" i="1" s="1"/>
  <c r="E100" i="1"/>
  <c r="E88" i="1"/>
  <c r="G88" i="1" s="1"/>
  <c r="E59" i="1"/>
  <c r="G59" i="1" s="1"/>
  <c r="E48" i="1"/>
  <c r="G48" i="1" s="1"/>
  <c r="E36" i="1"/>
  <c r="G36" i="1" s="1"/>
  <c r="E19" i="1"/>
  <c r="G19" i="1" s="1"/>
  <c r="E114" i="1"/>
  <c r="G114" i="1" s="1"/>
  <c r="E110" i="1"/>
  <c r="G110" i="1" s="1"/>
  <c r="E107" i="1"/>
  <c r="G107" i="1" s="1"/>
  <c r="E106" i="1"/>
  <c r="G106" i="1" s="1"/>
  <c r="E105" i="1"/>
  <c r="E103" i="1"/>
  <c r="E102" i="1"/>
  <c r="G102" i="1" s="1"/>
  <c r="E101" i="1"/>
  <c r="G101" i="1" s="1"/>
  <c r="E99" i="1"/>
  <c r="G99" i="1" s="1"/>
  <c r="E98" i="1"/>
  <c r="E97" i="1"/>
  <c r="E96" i="1"/>
  <c r="G96" i="1" s="1"/>
  <c r="E93" i="1"/>
  <c r="E92" i="1"/>
  <c r="G92" i="1" s="1"/>
  <c r="E91" i="1"/>
  <c r="G91" i="1" s="1"/>
  <c r="E90" i="1"/>
  <c r="G90" i="1" s="1"/>
  <c r="E84" i="1"/>
  <c r="G84" i="1" s="1"/>
  <c r="E83" i="1"/>
  <c r="E82" i="1"/>
  <c r="G82" i="1" s="1"/>
  <c r="E79" i="1"/>
  <c r="G79" i="1" s="1"/>
  <c r="E78" i="1"/>
  <c r="G78" i="1" s="1"/>
  <c r="E77" i="1"/>
  <c r="G77" i="1" s="1"/>
  <c r="E76" i="1"/>
  <c r="G76" i="1" s="1"/>
  <c r="E75" i="1"/>
  <c r="E74" i="1"/>
  <c r="G74" i="1" s="1"/>
  <c r="E73" i="1"/>
  <c r="E71" i="1"/>
  <c r="G71" i="1" s="1"/>
  <c r="E70" i="1"/>
  <c r="E69" i="1"/>
  <c r="E67" i="1"/>
  <c r="E64" i="1"/>
  <c r="E63" i="1"/>
  <c r="G63" i="1" s="1"/>
  <c r="E62" i="1"/>
  <c r="E61" i="1"/>
  <c r="G61" i="1" s="1"/>
  <c r="E60" i="1"/>
  <c r="G60" i="1" s="1"/>
  <c r="E56" i="1"/>
  <c r="G56" i="1" s="1"/>
  <c r="E53" i="1"/>
  <c r="E50" i="1"/>
  <c r="G50" i="1" s="1"/>
  <c r="E49" i="1"/>
  <c r="E47" i="1"/>
  <c r="G47" i="1" s="1"/>
  <c r="E46" i="1"/>
  <c r="G46" i="1" s="1"/>
  <c r="E45" i="1"/>
  <c r="G45" i="1" s="1"/>
  <c r="E43" i="1"/>
  <c r="G43" i="1" s="1"/>
  <c r="E25" i="1"/>
  <c r="E24" i="1"/>
  <c r="G24" i="1" s="1"/>
  <c r="E23" i="1"/>
  <c r="E22" i="1"/>
  <c r="E20" i="1"/>
  <c r="G20" i="1" s="1"/>
  <c r="E15" i="1"/>
  <c r="E14" i="1"/>
  <c r="G14" i="1" s="1"/>
  <c r="E13" i="1"/>
  <c r="E11" i="1"/>
  <c r="G11" i="1" s="1"/>
  <c r="E10" i="1"/>
  <c r="G10" i="1" s="1"/>
  <c r="E9" i="1"/>
  <c r="E8" i="1"/>
  <c r="G8" i="1" s="1"/>
  <c r="E7" i="1"/>
  <c r="E6" i="1"/>
  <c r="G6" i="1" s="1"/>
  <c r="G13" i="1" l="1"/>
  <c r="H13" i="1" s="1"/>
  <c r="G53" i="1"/>
  <c r="H53" i="1" s="1"/>
  <c r="G69" i="1"/>
  <c r="H69" i="1" s="1"/>
  <c r="G75" i="1"/>
  <c r="H75" i="1" s="1"/>
  <c r="G25" i="1"/>
  <c r="H25" i="1" s="1"/>
  <c r="G42" i="1"/>
  <c r="H42" i="1" s="1"/>
  <c r="G72" i="1"/>
  <c r="H72" i="1" s="1"/>
  <c r="G7" i="1"/>
  <c r="H7" i="1" s="1"/>
  <c r="G34" i="1"/>
  <c r="H34" i="1" s="1"/>
  <c r="G93" i="1"/>
  <c r="H93" i="1" s="1"/>
  <c r="G54" i="1"/>
  <c r="H54" i="1" s="1"/>
  <c r="G70" i="1"/>
  <c r="H70" i="1" s="1"/>
  <c r="G55" i="1"/>
  <c r="H55" i="1" s="1"/>
  <c r="G105" i="1"/>
  <c r="H105" i="1" s="1"/>
  <c r="G27" i="1"/>
  <c r="H27" i="1" s="1"/>
  <c r="G38" i="1"/>
  <c r="H38" i="1" s="1"/>
  <c r="G15" i="1"/>
  <c r="H15" i="1" s="1"/>
  <c r="G100" i="1"/>
  <c r="H100" i="1" s="1"/>
  <c r="G81" i="1"/>
  <c r="H81" i="1" s="1"/>
  <c r="G9" i="1"/>
  <c r="H9" i="1" s="1"/>
  <c r="G62" i="1"/>
  <c r="H62" i="1" s="1"/>
  <c r="G112" i="1"/>
  <c r="H112" i="1" s="1"/>
  <c r="G37" i="1"/>
  <c r="H37" i="1" s="1"/>
  <c r="G22" i="1"/>
  <c r="H22" i="1" s="1"/>
  <c r="G49" i="1"/>
  <c r="H49" i="1" s="1"/>
  <c r="G64" i="1"/>
  <c r="H64" i="1" s="1"/>
  <c r="G73" i="1"/>
  <c r="H73" i="1" s="1"/>
  <c r="G83" i="1"/>
  <c r="H83" i="1" s="1"/>
  <c r="G97" i="1"/>
  <c r="H97" i="1" s="1"/>
  <c r="G12" i="1"/>
  <c r="H12" i="1" s="1"/>
  <c r="G103" i="1"/>
  <c r="H103" i="1" s="1"/>
  <c r="G21" i="1"/>
  <c r="H21" i="1" s="1"/>
  <c r="G23" i="1"/>
  <c r="H23" i="1" s="1"/>
  <c r="G67" i="1"/>
  <c r="H67" i="1" s="1"/>
  <c r="G98" i="1"/>
  <c r="H98" i="1" s="1"/>
  <c r="H106" i="1"/>
  <c r="E117" i="1"/>
  <c r="H74" i="1"/>
  <c r="H48" i="1"/>
  <c r="H43" i="1"/>
  <c r="H11" i="1"/>
  <c r="H56" i="1"/>
  <c r="H90" i="1"/>
  <c r="H101" i="1"/>
  <c r="H107" i="1"/>
  <c r="H59" i="1"/>
  <c r="H115" i="1"/>
  <c r="H89" i="1"/>
  <c r="H31" i="1"/>
  <c r="H41" i="1"/>
  <c r="H110" i="1"/>
  <c r="H88" i="1"/>
  <c r="H26" i="1"/>
  <c r="H65" i="1"/>
  <c r="H104" i="1"/>
  <c r="H8" i="1"/>
  <c r="H91" i="1"/>
  <c r="H20" i="1"/>
  <c r="H46" i="1"/>
  <c r="H60" i="1"/>
  <c r="H76" i="1"/>
  <c r="H84" i="1"/>
  <c r="H114" i="1"/>
  <c r="H51" i="1"/>
  <c r="H28" i="1"/>
  <c r="H39" i="1"/>
  <c r="H66" i="1"/>
  <c r="H86" i="1"/>
  <c r="H29" i="1"/>
  <c r="H99" i="1"/>
  <c r="H10" i="1"/>
  <c r="H47" i="1"/>
  <c r="H77" i="1"/>
  <c r="H16" i="1"/>
  <c r="H40" i="1"/>
  <c r="H68" i="1"/>
  <c r="H87" i="1"/>
  <c r="H30" i="1"/>
  <c r="H14" i="1"/>
  <c r="H24" i="1"/>
  <c r="H50" i="1"/>
  <c r="H63" i="1"/>
  <c r="H71" i="1"/>
  <c r="H82" i="1"/>
  <c r="H96" i="1"/>
  <c r="H36" i="1"/>
  <c r="H111" i="1"/>
  <c r="H18" i="1"/>
  <c r="H35" i="1"/>
  <c r="H44" i="1"/>
  <c r="H80" i="1"/>
  <c r="H113" i="1"/>
  <c r="H45" i="1"/>
  <c r="H61" i="1"/>
  <c r="H78" i="1"/>
  <c r="H92" i="1"/>
  <c r="H102" i="1"/>
  <c r="H19" i="1"/>
  <c r="H17" i="1"/>
  <c r="H33" i="1"/>
  <c r="H108" i="1"/>
  <c r="H32" i="1"/>
  <c r="H79" i="1"/>
  <c r="H109" i="1"/>
  <c r="G117" i="1" l="1"/>
  <c r="H6" i="1"/>
  <c r="H117" i="1" s="1"/>
</calcChain>
</file>

<file path=xl/sharedStrings.xml><?xml version="1.0" encoding="utf-8"?>
<sst xmlns="http://schemas.openxmlformats.org/spreadsheetml/2006/main" count="234" uniqueCount="234">
  <si>
    <t>Produkt Nazwa</t>
  </si>
  <si>
    <t xml:space="preserve">Bateria Alkaliczna Energizer 6LR61 9V </t>
  </si>
  <si>
    <t>Baterie Alkaliczne Philips AA/LR6 1.5V opk. 4 szt.</t>
  </si>
  <si>
    <t>Bloczek Samoprzylepny 51x76mm 100szt żółty 14047511-06 Q-Connect</t>
  </si>
  <si>
    <t>Bloczek Samoprzylepny 76x76mm 100szt żółty 14047611-06  Office Products</t>
  </si>
  <si>
    <t>Długopis ze Skuwką Flexi Niebieski 0,7 mm. 814407 Penmate</t>
  </si>
  <si>
    <t>Koperta C4 SK Biała Opk. 50szt  Folia A&amp;G</t>
  </si>
  <si>
    <t>Koperta C5 SK Biała Opk. 50szt. Folia A&amp;G</t>
  </si>
  <si>
    <t>Koperta C6 SK Biała opk. 50szt. Folia A&amp;G</t>
  </si>
  <si>
    <t>Koszulka Na Dokumenty A4 50 mic Krystaliczna opk 100szt KBK</t>
  </si>
  <si>
    <t>Marker Do Tablic Suchościeralnych Czarny Gigant Kamet</t>
  </si>
  <si>
    <t>Papier Ozdobny A4 Opk.20szt. Mix Wzorów Argo/Opus</t>
  </si>
  <si>
    <t xml:space="preserve">Papier Xero A3 80g Plano Universal </t>
  </si>
  <si>
    <t>Papier Xero A4 A500 My Print</t>
  </si>
  <si>
    <t>Skoroszyt KBK A4 PVC z Europerforacją opk. 10 szt. Czerwony</t>
  </si>
  <si>
    <t>Spinacze Biurowe 28mm Seagul penword</t>
  </si>
  <si>
    <t>Taśma 1 19mm 130-1286 20m opk. 6szt Grand</t>
  </si>
  <si>
    <t>Taśma Pakowa Przezroczysta Akrylowa 48mm x 50m TPGA001T Dalpo/15025011-90 Office Products</t>
  </si>
  <si>
    <t>Tusz Do Pieczątek czerwony 32-340002 Taurus</t>
  </si>
  <si>
    <t>Zszywki 24/6 op.1000szt. Seagul Office</t>
  </si>
  <si>
    <t>Kostka Biała Klejona 85x85 110103 D'rect</t>
  </si>
  <si>
    <t xml:space="preserve">Spinacze Biurowe 50mm opak 100szt 110-1650 Yanda </t>
  </si>
  <si>
    <t>Taśma Dwustronna 50mm x 10m Dalpo</t>
  </si>
  <si>
    <t>Zakreślacz Mix Kolorów Taurus/Leviatan 1226</t>
  </si>
  <si>
    <t>Bateria Litowa CR2032 Powerton</t>
  </si>
  <si>
    <t>Bateria Philips Cr 2025</t>
  </si>
  <si>
    <t>Baterie Alkaliczne Energizer C/LR14 1.5V opk. 2 szt.</t>
  </si>
  <si>
    <t xml:space="preserve">Baterie Alkaliczne Philips LR03/AAA 1,5 V opk 4 szt </t>
  </si>
  <si>
    <t>Bloczek Samoprzylepny 51x38mm 100szt żółty opk 3 szt 14047411-06 Office Product</t>
  </si>
  <si>
    <t>Druk KP A6 K-28 Sieradzki</t>
  </si>
  <si>
    <t>Druk Kw A6  K-29 Sieradzki</t>
  </si>
  <si>
    <t>Druk Magazyn Wyda MW A5  M-12 Sieradzki</t>
  </si>
  <si>
    <t>Druk Polecenie Wyjazdu Służbowego A5 Os-6 Sieradzki</t>
  </si>
  <si>
    <t>Koperta B5 HK Biała opk. 50szt. Folia A&amp;G</t>
  </si>
  <si>
    <t>Kostka Biała Nieklejona 85x85 110658 D'Rect</t>
  </si>
  <si>
    <t>Kubki Plastikowe PS Brązowe 200ml Do Gorących Napojów opk 100szt Art Plast</t>
  </si>
  <si>
    <t>Magnesy 20mm opk 8 szt 85150036 Taurus</t>
  </si>
  <si>
    <t>Marker Do Tablic Suchościeralnych Czerwony Gigant Kamet</t>
  </si>
  <si>
    <t>Marker Do Tablic Suchościeralnych Niebieski Gigant Kamet</t>
  </si>
  <si>
    <t>Marker Do Tablic Suchościeralnych Zielony Gigant Kamet</t>
  </si>
  <si>
    <t xml:space="preserve">Masa Mocująca 125-1041 Yellow One </t>
  </si>
  <si>
    <t xml:space="preserve">Ofertówka A4 L opk 25szt KBK WP 0399-0260-00 Panta Plast 
</t>
  </si>
  <si>
    <t>Papier Kancelaryjny A3 100k  Kratka 170545 Interdruk</t>
  </si>
  <si>
    <t xml:space="preserve">Papier Xero A4 100g Biały Satynowany Color Copy
</t>
  </si>
  <si>
    <t>Papier xero A4 120g 250k biały satynowany Color Copy</t>
  </si>
  <si>
    <t>Papier xero A4 200g 250k biały satynowany Color Copy</t>
  </si>
  <si>
    <t>Papier xero A4 220g 250k biały satynowany Color Copy</t>
  </si>
  <si>
    <t>Papier Xero A4 80g opk 100szt Mix Kolor Kal-Pack</t>
  </si>
  <si>
    <t>Pinezki Beczułki opk 50szt Pup 9203 Pup 9004 Taurus</t>
  </si>
  <si>
    <t>Pinezki Techniczne S50 110-1378 Grand</t>
  </si>
  <si>
    <t>Płyta CD-R Intenso 52x 700MB Opk.25szt. 1001124</t>
  </si>
  <si>
    <t>Spinacze Biurowe 25mm Okrągłe opk 100 szt Paper Clips</t>
  </si>
  <si>
    <t>Szpilki Długie 28mm 110-1380 Grand</t>
  </si>
  <si>
    <t>Taśma Dwustronna Montażowa 12x5 130-1213 Grand</t>
  </si>
  <si>
    <t>Teczka A4 Skrzydłowa Z Gumką Eco Czerwona  21187611-04 Office</t>
  </si>
  <si>
    <t xml:space="preserve">Teczka Papierowa Z Gumką A4 Kolorowa Barbara
</t>
  </si>
  <si>
    <t>Tusz Do Pieczątek Huhua Czarny 32340002 Taurus</t>
  </si>
  <si>
    <t>Tusz do Pieczątek niebieski 32340002 Huhua</t>
  </si>
  <si>
    <t xml:space="preserve">cena jed. netto </t>
  </si>
  <si>
    <t>L.P.</t>
  </si>
  <si>
    <t>RAZEM</t>
  </si>
  <si>
    <t>VAT 23%</t>
  </si>
  <si>
    <t>stawka VAT</t>
  </si>
  <si>
    <t>wartość netto</t>
  </si>
  <si>
    <t>Długopis ze Skuwką Flexi czarny0,7 mm. 814407 Penmate</t>
  </si>
  <si>
    <t>kalka maszynowa czarna A4 , opakowanie 100 szt</t>
  </si>
  <si>
    <t>Korektor w Długopisie 8ml Metalowa Końcówka szybkoschnący</t>
  </si>
  <si>
    <t>Linijka przezroczysta plastykowa z podziałką 30 cm</t>
  </si>
  <si>
    <t>Rolka termiczna do kasy fiskalnej , rozmiar: szerokość 57 mm ,długość 20mm , ilość w opakowaniu 10 szt/op</t>
  </si>
  <si>
    <t>Taśma klejąca biurowa , przezroczysta wykonana z polipropylenu grubość 40 mikronów,  szerokość 24mmxdługośc 20mm</t>
  </si>
  <si>
    <t>zeszyt A4/96 kartek w kratkę , oprawa twarda , papier o gramaturze 70g/m2</t>
  </si>
  <si>
    <t>zeszyt w kratkę , format A5, 60 kartek , papier o gramaturze 70g/mm2, oprawa miękka</t>
  </si>
  <si>
    <t xml:space="preserve">Druk WP-4 odcinkowy , polecenie przelewu/wpłata gotówkowa (typ 445-5M samokopiujący ) </t>
  </si>
  <si>
    <t>Kostka Klejona 85x85 , kolor</t>
  </si>
  <si>
    <t>Blok do filpchart w kratkę, 5 otworów do zawieszenia, wymiary: 65x100cm,  50 kartkowy</t>
  </si>
  <si>
    <t>Blok rysunkowy A4 kolorowe kartki</t>
  </si>
  <si>
    <t>Biuwar na biurko z kalendarzem dwuletnim, oryginalny projekt zgodny z zasadami organizacji czasu pracy, z listwą ochronną, zabezpieczającą kartki przed zaginaniem, wymiar: 590 x 395 mm, ilość kartek: 30</t>
  </si>
  <si>
    <t>Cienkopis do pisania i pracy z linijką nie gorszy niż Rystor RC-04, 
tusz na bazie wody, fibrowa końcówka pisząca oprawiona w metal, wentylowana skuwka, grubość linii: 0,4mm, różne kolory</t>
  </si>
  <si>
    <t xml:space="preserve">Długopis żelowy, nie gorszy niż Pilot G2, kolor wkładu niebieski </t>
  </si>
  <si>
    <t>Dziurkacz zwykły metalowy do 65 kartek, ustawienie na A5, A4</t>
  </si>
  <si>
    <t>Folia transparentna do pakowania prezentów i dekoracji o wymiarach 5m długości  i 70 cm szerokości</t>
  </si>
  <si>
    <t>Gumka do ścierania, super miękka gumka plastikowa o zwiększonej adsorpcji,  nie pozostawiająca "wiórków" przy ścieraniu. Polecana do miękkich grafitów. Gumka w kartonowej osłonce</t>
  </si>
  <si>
    <t>Gumka recepturka 40g w pudełku mix 4 rozmiarów, Elastyczne gumki w różnych kolorach</t>
  </si>
  <si>
    <t>Klej w sztyfcie do klejenia m.in. papieru, kartonu, zdjęć, tekstyliów, itp. nie zawierający rozpuszczalników i zapachu- na bazie PVP, nietoksyczny, bezpieczny dla środowiska, usuwalny za pomocą wody, szybkoschnący przeznaczony do biura, szkoły oraz domu, termin przydatności do użycia – 6 lat, gramatura: 25g kolor biały, po naniesieniu bezbarwny.</t>
  </si>
  <si>
    <t>Klipy biurowe do dokumentów 25mm, wykonane z trwałego metalu poddanego potrójnemu procesowi galwanizacji, pakowane po 12szt.</t>
  </si>
  <si>
    <t>Klipy biurowe do dokumentów 32mm, wykonane z trwałego metalu poddanego potrójnemu procesowi galwanizacji, pakowane po 12szt.</t>
  </si>
  <si>
    <t>Klipy biurowe do dokumentów 41mm, wykonane z trwałego metalu poddanego potrójnemu procesowi galwanizacji, pakowane po 12szt.</t>
  </si>
  <si>
    <t>Kołonotatnik , format A4, papier o gramaturze nie niższej niż 70g/m2, ilość kartek – nie mniej niż. 96, liniatura - kratka, okładka twarda lakierowana, perforacja wzdłuż grzbietu, ułatwiająca wyrywanie kartek, otwory do segregatora,metalowa spirala na dłuższym grzbiecie</t>
  </si>
  <si>
    <t>Koperta B4 (250x353x38 mm) biała HK rozszerzana</t>
  </si>
  <si>
    <t>koperta biała DL-110x220mm, pakowana po 25szt.</t>
  </si>
  <si>
    <t>Koszulki na dokumenty A4 Maxi, grubość folii 90 mic,  folia polipropylenowej PP krystaliczna, multiperforowana – otwory pasujące do każdego segregatora, opakowane : 50 szt.</t>
  </si>
  <si>
    <t>Kreda szkolna koloru białego gipsowa, nie krusząca się, nie tosyczna, niepyląca, posiadająca atest PZH i znak CE, wymiar: 15x15x105 mm, ilość sztuk w paczce: 100szt.</t>
  </si>
  <si>
    <t>Marker foliopis wodoodporny do pisania na wszelkich gładkich powierzchniach, np.: folia, papier fotograficzny, szkło płyty CD, grubość linii: 0,4 mm, tusz szybkoschnący o wysokim stopniu nieprzezroczystości, odporny na działanie promieni słonecznych, trwały, niezmywalny, kolor: czarny</t>
  </si>
  <si>
    <t>Marker permanentny dwustronny marker przeznaczony do pisania na większości powierzchni takich jak: tworzywo, szkło, metal, papier, drewno, skóra, tkaniny, wypełniony wodoodpornym i szybkoschnącym tuszem na bazie alkoholu. Nie zawiera ksylenu i toluenu, grubość linii pisania: 0,8mm, 3mm, końcówki okrągłe</t>
  </si>
  <si>
    <t>Nożyczki biurowe długość 23 cm, uchwyty gumowe z tworzywa sztucznego,ostrza wykonane ze stali.</t>
  </si>
  <si>
    <t>Papier ozdobny imitujący papier czerpany do zadruku na drukarkach laserowych i atramentowych, format: A4, faktura papieru: m.in.. prążki, filcu, tkanina lniana i inne. Kolor: écru, gramatura: 200 g/m2, opakowanie: 20 arkuszy przeznaczenie: m.in. menu, ulotki,  korespondencja.</t>
  </si>
  <si>
    <t>Papier xero A4 gramtura 160g/m2, papier biurowy barwiony w masie celulozowej, przeznaczony do drukarek atramentowych i laserowych, zastosowanie: broszury, ulotki, korespondencja wewnętrzna, zaproszenia, ilość: ryza – 250 ark., kolor: kremowy i piaskowy</t>
  </si>
  <si>
    <t xml:space="preserve">Pendrive, pojemność 32GB, interfejs: USB3.0, maksymalna prędkość zapisu 10 MB/s, maksymalna prędkość odczytu 40 MB/s </t>
  </si>
  <si>
    <t xml:space="preserve">Pudło archiwizacyjne do przechowywania dokumentów o formacie A4 wypiętych z segregatora, miejsce do opisu zawartości na grzbietach i bocznej ścianie, otwór na palec, kolor biały, szerokość grzbietu 100 mm </t>
  </si>
  <si>
    <t>Rozszywacz wykonany z plastiku i metalu, z mechanizmem blokującym ostrza, przeznaczony do usuwania zszywek z dokumentów</t>
  </si>
  <si>
    <t>Spray do czyszczenia powierzchni suchościeralnych, tablic suchościeralnych i interaktywnych, pojemność 250 ml</t>
  </si>
  <si>
    <t>sznurek jutowy wykonany z juty o grubości 2-2,2 mm w kolorze , waga 500g, długość : 250m</t>
  </si>
  <si>
    <t xml:space="preserve">Temperówka pojedyncza metalowa, wykonana jest z grubego metalu, otwór na kredki i ołówki, otwór temperówki jest standardowych rozmiarów na 8 mm
</t>
  </si>
  <si>
    <t>Wąsy do skorosztów tj.paski uzupełniające skoroszytowe z metalowymi wąsami i listewką dociskową; opakowanie 25 szt; mix kolorów</t>
  </si>
  <si>
    <t>Zszywacz metalowy, maksymalna ilość zszywanych kartek: 50, głębokość zszywania 85 mm, dostosowany do zszywek w rozmiaach 24/6, 24/8, 26/6, rodzaj zszywania: otwarte i zamknięte.</t>
  </si>
  <si>
    <t>Zwilżacz glicerynowy, antybakteryjny żel do liczenia i sortowania na bazie gliceryny, bezbarwny i bezwonny</t>
  </si>
  <si>
    <t>Grzbiety do bindowania do bindownicy OPUS BONO PLUS 10 mm opak. 100 szt.</t>
  </si>
  <si>
    <t>Grzbiety do bindowania do bindownicy OPUS BONO PLUS 14 mm opak. 100 szt.</t>
  </si>
  <si>
    <t>Grzbiety do bindowania do bindownicy OPUS BONO PLUS 16 mm opak. 100 szt.</t>
  </si>
  <si>
    <t>WIELKOŚĆ  ZAMÓWIENIA W SZT. LUB OPAKOW.</t>
  </si>
  <si>
    <t>Poduszka do stempli, estetyczne pudełko z wysokiej jakości tworzywa sztucznego, poduszka do pieczątek nie nasączona tuszem</t>
  </si>
  <si>
    <t>Zszywki biurowe wykonane ze stali nierdzewnej , NO 10, opakowanie 1000szt Seagul Office</t>
  </si>
  <si>
    <t xml:space="preserve">Identyfikator przypinany plastikowy wym. 90x55mm </t>
  </si>
  <si>
    <t>Wkład do ołówka automatycznego o grubości linii 0,7, opak</t>
  </si>
  <si>
    <t>Załącznik Nr 2</t>
  </si>
  <si>
    <t>Wartość brutto</t>
  </si>
  <si>
    <t>Grzbiety do bindowania do bindownicy OPUS BONO PLUS 20 mm opak. 100 szt.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</si>
  <si>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</si>
  <si>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</si>
  <si>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</si>
  <si>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</si>
  <si>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</si>
  <si>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</si>
  <si>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</si>
  <si>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</si>
  <si>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</si>
  <si>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</si>
  <si>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</si>
  <si>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</si>
  <si>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</si>
  <si>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</si>
  <si>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</si>
  <si>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</si>
  <si>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</si>
  <si>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</si>
  <si>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</si>
  <si>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</si>
  <si>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</si>
  <si>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</si>
  <si>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</si>
  <si>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</si>
  <si>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</si>
  <si>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</si>
  <si>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</si>
  <si>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</si>
  <si>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</si>
  <si>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</si>
  <si>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</si>
  <si>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</si>
  <si>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</si>
  <si>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</si>
  <si>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</si>
  <si>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</si>
  <si>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</si>
  <si>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</si>
  <si>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</si>
  <si>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</si>
  <si>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</si>
  <si>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</si>
  <si>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</si>
  <si>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</si>
  <si>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</si>
  <si>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</si>
  <si>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</si>
  <si>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</si>
  <si>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</si>
  <si>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</si>
  <si>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</si>
  <si>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</si>
  <si>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</si>
  <si>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</si>
  <si>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</si>
  <si>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</si>
  <si>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</si>
  <si>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</si>
  <si>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</si>
  <si>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</si>
  <si>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</si>
  <si>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</si>
  <si>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</si>
  <si>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</si>
  <si>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</si>
  <si>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</si>
  <si>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</si>
  <si>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</si>
  <si>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</si>
  <si>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</si>
  <si>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</si>
  <si>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</si>
  <si>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</si>
  <si>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</si>
  <si>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</si>
  <si>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</si>
  <si>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</si>
  <si>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</si>
  <si>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</si>
  <si>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</si>
  <si>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</si>
  <si>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</si>
  <si>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</si>
  <si>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</si>
  <si>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</si>
  <si>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</si>
  <si>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</si>
  <si>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</si>
  <si>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</si>
  <si>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</si>
  <si>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</si>
  <si>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</si>
  <si>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</si>
  <si>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</si>
  <si>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</si>
  <si>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</si>
  <si>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</si>
  <si>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</si>
  <si>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</si>
  <si>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</si>
  <si>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</si>
  <si>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</si>
  <si>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</si>
  <si>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</si>
  <si>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</si>
  <si>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</si>
  <si>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</si>
  <si>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</si>
  <si>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</si>
  <si>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</si>
  <si>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</si>
  <si>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Koszulka Na Dokumenty A4 50 mic Groszkowe opk 100szt KBK</t>
  </si>
  <si>
    <t>Płyn do tablic suchościeralnych 70601 Taurus</t>
  </si>
  <si>
    <t>Kwitariusz przychodowy A4</t>
  </si>
  <si>
    <t>Księga druk ścisłego zarachowania</t>
  </si>
  <si>
    <t>CZ. IV FORMULARZ CENOWY</t>
  </si>
  <si>
    <t>I 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</si>
</sst>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15" x14ac:knownFonts="1"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38"/>
    </font>
    <font>
      <b/>
      <sz val="18"/>
      <color rgb="FF000000"/>
      <name val="Arial"/>
      <family val="2"/>
      <charset val="238"/>
    </font>
    <font>
      <sz val="8"/>
      <color rgb="FF1E395B"/>
      <name val="Segoe UI"/>
      <family val="2"/>
      <charset val="238"/>
    </font>
    <font>
      <sz val="8"/>
      <name val="Calibri"/>
      <family val="2"/>
      <scheme val="minor"/>
    </font>
    <font>
      <b/>
      <sz val="8"/>
      <color rgb="FF1E395B"/>
      <name val="Segoe UI"/>
      <family val="2"/>
      <charset val="238"/>
    </font>
    <font>
      <sz val="9"/>
      <name val="Calibri"/>
      <family val="2"/>
      <charset val="238"/>
      <scheme val="minor"/>
    </font>
    <font>
      <b/>
      <sz val="9"/>
      <color rgb="FF1E395B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3">
    <xf numFmtId="0" fontId="0" fillId="0" borderId="0" xfId="0"/>
    <xf numFmtId="49" fontId="3" fillId="0" borderId="1" xfId="0" applyNumberFormat="1" applyFont="1" applyFill="1" applyBorder="1" applyAlignment="1">
      <alignment horizontal="left" vertical="top" readingOrder="1"/>
    </xf>
    <xf numFmtId="0" fontId="0" fillId="0" borderId="0" xfId="0" applyFill="1"/>
    <xf numFmtId="49" fontId="3" fillId="0" borderId="1" xfId="0" applyNumberFormat="1" applyFont="1" applyFill="1" applyBorder="1" applyAlignment="1">
      <alignment horizontal="left" vertical="center" readingOrder="1"/>
    </xf>
    <xf numFmtId="8" fontId="12" fillId="0" borderId="0" xfId="0" applyNumberFormat="1" applyFont="1"/>
    <xf numFmtId="49" fontId="7" fillId="3" borderId="5" xfId="0" applyNumberFormat="1" applyFont="1" applyFill="1" applyBorder="1" applyAlignment="1">
      <alignment horizontal="left" vertical="top" readingOrder="1"/>
    </xf>
    <xf numFmtId="4" fontId="11" fillId="4" borderId="3" xfId="0" applyNumberFormat="1" applyFont="1" applyFill="1" applyBorder="1" applyAlignment="1">
      <alignment horizontal="right" vertical="center" readingOrder="1"/>
    </xf>
    <xf numFmtId="4" fontId="11" fillId="7" borderId="3" xfId="0" applyNumberFormat="1" applyFont="1" applyFill="1" applyBorder="1" applyAlignment="1">
      <alignment horizontal="right" vertical="center" readingOrder="1"/>
    </xf>
    <xf numFmtId="4" fontId="11" fillId="3" borderId="2" xfId="0" applyNumberFormat="1" applyFont="1" applyFill="1" applyBorder="1" applyAlignment="1">
      <alignment horizontal="right" vertical="center" readingOrder="1"/>
    </xf>
    <xf numFmtId="49" fontId="3" fillId="2" borderId="4" xfId="0" applyNumberFormat="1" applyFont="1" applyFill="1" applyBorder="1" applyAlignment="1">
      <alignment horizontal="left" vertical="center" readingOrder="1"/>
    </xf>
    <xf numFmtId="4" fontId="11" fillId="4" borderId="6" xfId="0" applyNumberFormat="1" applyFont="1" applyFill="1" applyBorder="1" applyAlignment="1">
      <alignment horizontal="right" vertical="center" readingOrder="1"/>
    </xf>
    <xf numFmtId="49" fontId="3" fillId="2" borderId="3" xfId="0" applyNumberFormat="1" applyFont="1" applyFill="1" applyBorder="1" applyAlignment="1">
      <alignment horizontal="left" vertical="center" readingOrder="1"/>
    </xf>
    <xf numFmtId="49" fontId="5" fillId="2" borderId="3" xfId="0" applyNumberFormat="1" applyFont="1" applyFill="1" applyBorder="1" applyAlignment="1">
      <alignment horizontal="left" vertical="top" wrapText="1" readingOrder="1"/>
    </xf>
    <xf numFmtId="49" fontId="5" fillId="2" borderId="3" xfId="0" applyNumberFormat="1" applyFont="1" applyFill="1" applyBorder="1" applyAlignment="1">
      <alignment horizontal="left" vertical="center" wrapText="1" readingOrder="1"/>
    </xf>
    <xf numFmtId="49" fontId="3" fillId="2" borderId="3" xfId="0" applyNumberFormat="1" applyFont="1" applyFill="1" applyBorder="1" applyAlignment="1">
      <alignment horizontal="left" vertical="center" wrapText="1" readingOrder="1"/>
    </xf>
    <xf numFmtId="49" fontId="5" fillId="2" borderId="3" xfId="0" applyNumberFormat="1" applyFont="1" applyFill="1" applyBorder="1" applyAlignment="1">
      <alignment horizontal="left" vertical="center" readingOrder="1"/>
    </xf>
    <xf numFmtId="4" fontId="10" fillId="0" borderId="6" xfId="0" applyNumberFormat="1" applyFont="1" applyBorder="1"/>
    <xf numFmtId="4" fontId="9" fillId="0" borderId="6" xfId="0" applyNumberFormat="1" applyFont="1" applyBorder="1"/>
    <xf numFmtId="4" fontId="10" fillId="0" borderId="3" xfId="0" applyNumberFormat="1" applyFont="1" applyBorder="1"/>
    <xf numFmtId="4" fontId="9" fillId="0" borderId="3" xfId="0" applyNumberFormat="1" applyFont="1" applyBorder="1"/>
    <xf numFmtId="4" fontId="10" fillId="0" borderId="3" xfId="0" applyNumberFormat="1" applyFont="1" applyFill="1" applyBorder="1"/>
    <xf numFmtId="4" fontId="9" fillId="3" borderId="0" xfId="0" applyNumberFormat="1" applyFont="1" applyFill="1"/>
    <xf numFmtId="4" fontId="10" fillId="3" borderId="3" xfId="0" applyNumberFormat="1" applyFont="1" applyFill="1" applyBorder="1"/>
    <xf numFmtId="4" fontId="9" fillId="3" borderId="3" xfId="0" applyNumberFormat="1" applyFont="1" applyFill="1" applyBorder="1"/>
    <xf numFmtId="49" fontId="6" fillId="5" borderId="3" xfId="0" applyNumberFormat="1" applyFont="1" applyFill="1" applyBorder="1" applyAlignment="1">
      <alignment horizontal="left" vertical="top" readingOrder="1"/>
    </xf>
    <xf numFmtId="0" fontId="6" fillId="6" borderId="3" xfId="0" applyFont="1" applyFill="1" applyBorder="1" applyAlignment="1" applyProtection="1">
      <alignment vertical="top" wrapText="1"/>
      <protection locked="0"/>
    </xf>
    <xf numFmtId="49" fontId="6" fillId="5" borderId="3" xfId="0" applyNumberFormat="1" applyFont="1" applyFill="1" applyBorder="1" applyAlignment="1">
      <alignment horizontal="left" vertical="top" wrapText="1" readingOrder="1"/>
    </xf>
    <xf numFmtId="49" fontId="6" fillId="6" borderId="3" xfId="0" applyNumberFormat="1" applyFont="1" applyFill="1" applyBorder="1" applyAlignment="1">
      <alignment horizontal="left" vertical="top" readingOrder="1"/>
    </xf>
    <xf numFmtId="49" fontId="6" fillId="6" borderId="3" xfId="0" applyNumberFormat="1" applyFont="1" applyFill="1" applyBorder="1" applyAlignment="1">
      <alignment horizontal="left" vertical="top" wrapText="1" readingOrder="1"/>
    </xf>
    <xf numFmtId="0" fontId="1" fillId="0" borderId="0" xfId="0" applyNumberFormat="1" applyFont="1" applyFill="1" applyAlignment="1">
      <alignment horizontal="right" vertical="top" wrapText="1" readingOrder="1"/>
    </xf>
    <xf numFmtId="0" fontId="2" fillId="0" borderId="0" xfId="0" applyNumberFormat="1" applyFont="1" applyFill="1" applyAlignment="1">
      <alignment horizontal="center" vertical="top" wrapText="1" readingOrder="1"/>
    </xf>
    <xf numFmtId="0" fontId="13" fillId="0" borderId="0" xfId="0" applyFont="1"/>
    <xf numFmtId="0" fontId="14" fillId="0" borderId="0" xfId="0" applyFont="1" applyFill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117"/>
  <sheetViews>
    <sheetView tabSelected="1" zoomScale="90" zoomScaleNormal="90" workbookViewId="0">
      <selection activeCell="B14" sqref="B14"/>
    </sheetView>
  </sheetViews>
  <sheetFormatPr defaultRowHeight="14.4" x14ac:dyDescent="0.3"/>
  <cols>
    <col min="1" max="1" width="5.33203125" customWidth="1"/>
    <col min="2" max="2" width="53.6640625" customWidth="1"/>
    <col min="3" max="3" width="11.6640625" customWidth="1"/>
    <col min="4" max="4" width="11.44140625" customWidth="1"/>
    <col min="5" max="5" width="13.109375" customWidth="1"/>
    <col min="7" max="7" width="10.33203125" customWidth="1"/>
    <col min="8" max="8" width="12.44140625" customWidth="1"/>
    <col min="10" max="10" width="9.6640625" bestFit="1" customWidth="1"/>
  </cols>
  <sheetData>
    <row r="1" spans="1:8" ht="18.75" customHeight="1" x14ac:dyDescent="0.3">
      <c r="A1" s="29"/>
      <c r="B1" s="29"/>
      <c r="C1" s="29"/>
    </row>
    <row r="2" spans="1:8" ht="21.75" customHeight="1" x14ac:dyDescent="0.3">
      <c r="A2" s="30" t="s">
        <v>232</v>
      </c>
      <c r="B2" s="30"/>
      <c r="C2" s="30"/>
      <c r="E2" s="31" t="s">
        <v>114</v>
      </c>
    </row>
    <row r="3" spans="1:8" ht="15" customHeight="1" x14ac:dyDescent="0.3">
      <c r="A3" s="2"/>
      <c r="B3" s="32" t="s">
        <v>233</v>
      </c>
      <c r="C3" s="2"/>
    </row>
    <row r="4" spans="1:8" ht="17.25" customHeight="1" x14ac:dyDescent="0.3">
      <c r="A4" s="3"/>
      <c r="B4" s="2"/>
      <c r="C4" s="2"/>
    </row>
    <row r="5" spans="1:8" ht="42" customHeight="1" x14ac:dyDescent="0.3">
      <c r="A5" s="9" t="s">
        <v>59</v>
      </c>
      <c r="B5" s="11" t="s">
        <v>0</v>
      </c>
      <c r="C5" s="12" t="s">
        <v>109</v>
      </c>
      <c r="D5" s="13" t="s">
        <v>58</v>
      </c>
      <c r="E5" s="14" t="s">
        <v>63</v>
      </c>
      <c r="F5" s="15" t="s">
        <v>62</v>
      </c>
      <c r="G5" s="11" t="s">
        <v>61</v>
      </c>
      <c r="H5" s="15" t="s">
        <v>115</v>
      </c>
    </row>
    <row r="6" spans="1:8" ht="15.75" customHeight="1" x14ac:dyDescent="0.3">
      <c r="A6" s="1" t="s">
        <v>117</v>
      </c>
      <c r="B6" s="24" t="s">
        <v>1</v>
      </c>
      <c r="C6" s="10">
        <v>2</v>
      </c>
      <c r="D6" s="16">
        <v>11.21</v>
      </c>
      <c r="E6" s="16">
        <f t="shared" ref="E6:E11" si="0">C6*D6</f>
        <v>22.42</v>
      </c>
      <c r="F6" s="17">
        <v>0.23</v>
      </c>
      <c r="G6" s="17">
        <f>ROUND(E6*F6,2)</f>
        <v>5.16</v>
      </c>
      <c r="H6" s="17">
        <f t="shared" ref="H6:H30" si="1">E6+G6</f>
        <v>27.580000000000002</v>
      </c>
    </row>
    <row r="7" spans="1:8" ht="15.75" customHeight="1" x14ac:dyDescent="0.3">
      <c r="A7" s="1" t="s">
        <v>118</v>
      </c>
      <c r="B7" s="24" t="s">
        <v>24</v>
      </c>
      <c r="C7" s="6">
        <v>2</v>
      </c>
      <c r="D7" s="18">
        <v>0.43</v>
      </c>
      <c r="E7" s="18">
        <f t="shared" si="0"/>
        <v>0.86</v>
      </c>
      <c r="F7" s="19">
        <v>0.23</v>
      </c>
      <c r="G7" s="17">
        <f t="shared" ref="G7:G64" si="2">ROUND(E7*F7,2)</f>
        <v>0.2</v>
      </c>
      <c r="H7" s="19">
        <f t="shared" si="1"/>
        <v>1.06</v>
      </c>
    </row>
    <row r="8" spans="1:8" ht="15.75" customHeight="1" x14ac:dyDescent="0.3">
      <c r="A8" s="1" t="s">
        <v>119</v>
      </c>
      <c r="B8" s="24" t="s">
        <v>25</v>
      </c>
      <c r="C8" s="6">
        <v>3</v>
      </c>
      <c r="D8" s="18">
        <v>2.4</v>
      </c>
      <c r="E8" s="18">
        <f t="shared" si="0"/>
        <v>7.1999999999999993</v>
      </c>
      <c r="F8" s="19">
        <v>0.23</v>
      </c>
      <c r="G8" s="17">
        <f t="shared" si="2"/>
        <v>1.66</v>
      </c>
      <c r="H8" s="19">
        <f t="shared" si="1"/>
        <v>8.86</v>
      </c>
    </row>
    <row r="9" spans="1:8" ht="15.75" customHeight="1" x14ac:dyDescent="0.3">
      <c r="A9" s="1" t="s">
        <v>120</v>
      </c>
      <c r="B9" s="24" t="s">
        <v>26</v>
      </c>
      <c r="C9" s="6">
        <v>2</v>
      </c>
      <c r="D9" s="18">
        <v>7.79</v>
      </c>
      <c r="E9" s="18">
        <f t="shared" si="0"/>
        <v>15.58</v>
      </c>
      <c r="F9" s="19">
        <v>0.23</v>
      </c>
      <c r="G9" s="17">
        <f t="shared" si="2"/>
        <v>3.58</v>
      </c>
      <c r="H9" s="19">
        <f t="shared" si="1"/>
        <v>19.16</v>
      </c>
    </row>
    <row r="10" spans="1:8" ht="15.75" customHeight="1" x14ac:dyDescent="0.3">
      <c r="A10" s="1" t="s">
        <v>121</v>
      </c>
      <c r="B10" s="24" t="s">
        <v>2</v>
      </c>
      <c r="C10" s="6">
        <f>10+0+5</f>
        <v>15</v>
      </c>
      <c r="D10" s="18">
        <v>4.45</v>
      </c>
      <c r="E10" s="18">
        <f t="shared" si="0"/>
        <v>66.75</v>
      </c>
      <c r="F10" s="19">
        <v>0.23</v>
      </c>
      <c r="G10" s="17">
        <f t="shared" si="2"/>
        <v>15.35</v>
      </c>
      <c r="H10" s="19">
        <f t="shared" si="1"/>
        <v>82.1</v>
      </c>
    </row>
    <row r="11" spans="1:8" ht="15.75" customHeight="1" x14ac:dyDescent="0.3">
      <c r="A11" s="1" t="s">
        <v>122</v>
      </c>
      <c r="B11" s="24" t="s">
        <v>27</v>
      </c>
      <c r="C11" s="6">
        <f>10+0+4+5</f>
        <v>19</v>
      </c>
      <c r="D11" s="18">
        <v>4.45</v>
      </c>
      <c r="E11" s="18">
        <f t="shared" si="0"/>
        <v>84.55</v>
      </c>
      <c r="F11" s="19">
        <v>0.23</v>
      </c>
      <c r="G11" s="17">
        <f t="shared" si="2"/>
        <v>19.45</v>
      </c>
      <c r="H11" s="19">
        <f t="shared" si="1"/>
        <v>104</v>
      </c>
    </row>
    <row r="12" spans="1:8" ht="15.75" customHeight="1" x14ac:dyDescent="0.3">
      <c r="A12" s="1" t="s">
        <v>123</v>
      </c>
      <c r="B12" s="25" t="s">
        <v>76</v>
      </c>
      <c r="C12" s="6">
        <v>1</v>
      </c>
      <c r="D12" s="18">
        <v>9.36</v>
      </c>
      <c r="E12" s="18">
        <f>PRODUCT(C12:D12)</f>
        <v>9.36</v>
      </c>
      <c r="F12" s="19">
        <v>0.23</v>
      </c>
      <c r="G12" s="17">
        <f t="shared" si="2"/>
        <v>2.15</v>
      </c>
      <c r="H12" s="19">
        <f t="shared" si="1"/>
        <v>11.51</v>
      </c>
    </row>
    <row r="13" spans="1:8" ht="15.75" customHeight="1" x14ac:dyDescent="0.3">
      <c r="A13" s="1" t="s">
        <v>124</v>
      </c>
      <c r="B13" s="26" t="s">
        <v>28</v>
      </c>
      <c r="C13" s="6">
        <f>3+0</f>
        <v>3</v>
      </c>
      <c r="D13" s="18">
        <v>0.9</v>
      </c>
      <c r="E13" s="18">
        <f>C13*D13</f>
        <v>2.7</v>
      </c>
      <c r="F13" s="19">
        <v>0.23</v>
      </c>
      <c r="G13" s="17">
        <f t="shared" si="2"/>
        <v>0.62</v>
      </c>
      <c r="H13" s="19">
        <f t="shared" si="1"/>
        <v>3.3200000000000003</v>
      </c>
    </row>
    <row r="14" spans="1:8" ht="15.75" customHeight="1" x14ac:dyDescent="0.3">
      <c r="A14" s="1" t="s">
        <v>125</v>
      </c>
      <c r="B14" s="26" t="s">
        <v>3</v>
      </c>
      <c r="C14" s="6">
        <v>10</v>
      </c>
      <c r="D14" s="18">
        <v>0.48</v>
      </c>
      <c r="E14" s="18">
        <f>C14*D14</f>
        <v>4.8</v>
      </c>
      <c r="F14" s="19">
        <v>0.23</v>
      </c>
      <c r="G14" s="17">
        <f t="shared" si="2"/>
        <v>1.1000000000000001</v>
      </c>
      <c r="H14" s="19">
        <f t="shared" si="1"/>
        <v>5.9</v>
      </c>
    </row>
    <row r="15" spans="1:8" ht="15.75" customHeight="1" x14ac:dyDescent="0.3">
      <c r="A15" s="1" t="s">
        <v>126</v>
      </c>
      <c r="B15" s="26" t="s">
        <v>4</v>
      </c>
      <c r="C15" s="6">
        <v>10</v>
      </c>
      <c r="D15" s="18">
        <v>0.52</v>
      </c>
      <c r="E15" s="18">
        <f>C15*D15</f>
        <v>5.2</v>
      </c>
      <c r="F15" s="19">
        <v>0.23</v>
      </c>
      <c r="G15" s="17">
        <f t="shared" si="2"/>
        <v>1.2</v>
      </c>
      <c r="H15" s="19">
        <f t="shared" si="1"/>
        <v>6.4</v>
      </c>
    </row>
    <row r="16" spans="1:8" ht="15.75" customHeight="1" x14ac:dyDescent="0.3">
      <c r="A16" s="1" t="s">
        <v>127</v>
      </c>
      <c r="B16" s="25" t="s">
        <v>74</v>
      </c>
      <c r="C16" s="6">
        <v>1</v>
      </c>
      <c r="D16" s="18">
        <v>12.37</v>
      </c>
      <c r="E16" s="18">
        <f>PRODUCT(C16:D16)</f>
        <v>12.37</v>
      </c>
      <c r="F16" s="19">
        <v>0.23</v>
      </c>
      <c r="G16" s="17">
        <f t="shared" si="2"/>
        <v>2.85</v>
      </c>
      <c r="H16" s="19">
        <f t="shared" si="1"/>
        <v>15.219999999999999</v>
      </c>
    </row>
    <row r="17" spans="1:8" ht="15.75" customHeight="1" x14ac:dyDescent="0.3">
      <c r="A17" s="1" t="s">
        <v>128</v>
      </c>
      <c r="B17" s="25" t="s">
        <v>75</v>
      </c>
      <c r="C17" s="6">
        <v>1</v>
      </c>
      <c r="D17" s="18">
        <v>1.24</v>
      </c>
      <c r="E17" s="18">
        <f>PRODUCT(C17:D17)</f>
        <v>1.24</v>
      </c>
      <c r="F17" s="19">
        <v>0.23</v>
      </c>
      <c r="G17" s="17">
        <f t="shared" si="2"/>
        <v>0.28999999999999998</v>
      </c>
      <c r="H17" s="19">
        <f t="shared" si="1"/>
        <v>1.53</v>
      </c>
    </row>
    <row r="18" spans="1:8" ht="15.75" customHeight="1" x14ac:dyDescent="0.3">
      <c r="A18" s="1" t="s">
        <v>129</v>
      </c>
      <c r="B18" s="25" t="s">
        <v>77</v>
      </c>
      <c r="C18" s="6">
        <f>4+3+3+4</f>
        <v>14</v>
      </c>
      <c r="D18" s="18">
        <v>1.07</v>
      </c>
      <c r="E18" s="18">
        <f>PRODUCT(C18:D18)</f>
        <v>14.98</v>
      </c>
      <c r="F18" s="19">
        <v>0.23</v>
      </c>
      <c r="G18" s="17">
        <f t="shared" si="2"/>
        <v>3.45</v>
      </c>
      <c r="H18" s="19">
        <f t="shared" si="1"/>
        <v>18.43</v>
      </c>
    </row>
    <row r="19" spans="1:8" ht="15.75" customHeight="1" x14ac:dyDescent="0.3">
      <c r="A19" s="1" t="s">
        <v>130</v>
      </c>
      <c r="B19" s="27" t="s">
        <v>64</v>
      </c>
      <c r="C19" s="6">
        <v>20</v>
      </c>
      <c r="D19" s="18">
        <v>0.67</v>
      </c>
      <c r="E19" s="18">
        <f>PRODUCT(C19:D19)</f>
        <v>13.4</v>
      </c>
      <c r="F19" s="19">
        <v>0.23</v>
      </c>
      <c r="G19" s="17">
        <f t="shared" si="2"/>
        <v>3.08</v>
      </c>
      <c r="H19" s="19">
        <f t="shared" si="1"/>
        <v>16.48</v>
      </c>
    </row>
    <row r="20" spans="1:8" ht="15.75" customHeight="1" x14ac:dyDescent="0.3">
      <c r="A20" s="1" t="s">
        <v>131</v>
      </c>
      <c r="B20" s="24" t="s">
        <v>5</v>
      </c>
      <c r="C20" s="6">
        <v>20</v>
      </c>
      <c r="D20" s="18">
        <v>0.67</v>
      </c>
      <c r="E20" s="18">
        <f>C20*D20</f>
        <v>13.4</v>
      </c>
      <c r="F20" s="19">
        <v>0.23</v>
      </c>
      <c r="G20" s="17">
        <f t="shared" si="2"/>
        <v>3.08</v>
      </c>
      <c r="H20" s="19">
        <f t="shared" si="1"/>
        <v>16.48</v>
      </c>
    </row>
    <row r="21" spans="1:8" ht="15.75" customHeight="1" x14ac:dyDescent="0.3">
      <c r="A21" s="1" t="s">
        <v>132</v>
      </c>
      <c r="B21" s="25" t="s">
        <v>78</v>
      </c>
      <c r="C21" s="6">
        <v>10</v>
      </c>
      <c r="D21" s="18">
        <v>1.01</v>
      </c>
      <c r="E21" s="18">
        <f>PRODUCT(C21:D21)</f>
        <v>10.1</v>
      </c>
      <c r="F21" s="19">
        <v>0.23</v>
      </c>
      <c r="G21" s="17">
        <f t="shared" si="2"/>
        <v>2.3199999999999998</v>
      </c>
      <c r="H21" s="19">
        <f t="shared" si="1"/>
        <v>12.42</v>
      </c>
    </row>
    <row r="22" spans="1:8" ht="15.75" customHeight="1" x14ac:dyDescent="0.3">
      <c r="A22" s="1" t="s">
        <v>133</v>
      </c>
      <c r="B22" s="24" t="s">
        <v>29</v>
      </c>
      <c r="C22" s="6">
        <v>3</v>
      </c>
      <c r="D22" s="18">
        <v>2.86</v>
      </c>
      <c r="E22" s="18">
        <f>C22*D22</f>
        <v>8.58</v>
      </c>
      <c r="F22" s="19">
        <v>0.23</v>
      </c>
      <c r="G22" s="17">
        <f t="shared" si="2"/>
        <v>1.97</v>
      </c>
      <c r="H22" s="19">
        <f t="shared" si="1"/>
        <v>10.55</v>
      </c>
    </row>
    <row r="23" spans="1:8" ht="15.75" customHeight="1" x14ac:dyDescent="0.3">
      <c r="A23" s="1" t="s">
        <v>134</v>
      </c>
      <c r="B23" s="24" t="s">
        <v>30</v>
      </c>
      <c r="C23" s="6">
        <v>1</v>
      </c>
      <c r="D23" s="18">
        <v>2.86</v>
      </c>
      <c r="E23" s="18">
        <f>C23*D23</f>
        <v>2.86</v>
      </c>
      <c r="F23" s="19">
        <v>0.23</v>
      </c>
      <c r="G23" s="17">
        <f t="shared" si="2"/>
        <v>0.66</v>
      </c>
      <c r="H23" s="19">
        <f t="shared" si="1"/>
        <v>3.52</v>
      </c>
    </row>
    <row r="24" spans="1:8" ht="15.75" customHeight="1" x14ac:dyDescent="0.3">
      <c r="A24" s="1" t="s">
        <v>135</v>
      </c>
      <c r="B24" s="24" t="s">
        <v>31</v>
      </c>
      <c r="C24" s="6">
        <v>1</v>
      </c>
      <c r="D24" s="18">
        <v>4.99</v>
      </c>
      <c r="E24" s="18">
        <f>C24*D24</f>
        <v>4.99</v>
      </c>
      <c r="F24" s="19">
        <v>0.23</v>
      </c>
      <c r="G24" s="17">
        <f t="shared" si="2"/>
        <v>1.1499999999999999</v>
      </c>
      <c r="H24" s="19">
        <f t="shared" si="1"/>
        <v>6.1400000000000006</v>
      </c>
    </row>
    <row r="25" spans="1:8" ht="15.75" customHeight="1" x14ac:dyDescent="0.3">
      <c r="A25" s="1" t="s">
        <v>136</v>
      </c>
      <c r="B25" s="24" t="s">
        <v>32</v>
      </c>
      <c r="C25" s="6">
        <f xml:space="preserve"> 4+0+1</f>
        <v>5</v>
      </c>
      <c r="D25" s="18">
        <v>3.54</v>
      </c>
      <c r="E25" s="18">
        <f>C25*D25</f>
        <v>17.7</v>
      </c>
      <c r="F25" s="19">
        <v>0.23</v>
      </c>
      <c r="G25" s="17">
        <f t="shared" si="2"/>
        <v>4.07</v>
      </c>
      <c r="H25" s="19">
        <f t="shared" si="1"/>
        <v>21.77</v>
      </c>
    </row>
    <row r="26" spans="1:8" ht="15.75" customHeight="1" x14ac:dyDescent="0.3">
      <c r="A26" s="1" t="s">
        <v>137</v>
      </c>
      <c r="B26" s="28" t="s">
        <v>72</v>
      </c>
      <c r="C26" s="6">
        <v>3</v>
      </c>
      <c r="D26" s="18">
        <v>3.16</v>
      </c>
      <c r="E26" s="18">
        <f t="shared" ref="E26:E42" si="3">PRODUCT(C26:D26)</f>
        <v>9.48</v>
      </c>
      <c r="F26" s="19">
        <v>0.23</v>
      </c>
      <c r="G26" s="17">
        <f t="shared" si="2"/>
        <v>2.1800000000000002</v>
      </c>
      <c r="H26" s="19">
        <f t="shared" si="1"/>
        <v>11.66</v>
      </c>
    </row>
    <row r="27" spans="1:8" ht="15.75" customHeight="1" x14ac:dyDescent="0.3">
      <c r="A27" s="1" t="s">
        <v>138</v>
      </c>
      <c r="B27" s="25" t="s">
        <v>79</v>
      </c>
      <c r="C27" s="6">
        <f>1+0</f>
        <v>1</v>
      </c>
      <c r="D27" s="18">
        <v>25.45</v>
      </c>
      <c r="E27" s="18">
        <f t="shared" si="3"/>
        <v>25.45</v>
      </c>
      <c r="F27" s="19">
        <v>0.23</v>
      </c>
      <c r="G27" s="17">
        <f t="shared" si="2"/>
        <v>5.85</v>
      </c>
      <c r="H27" s="19">
        <f t="shared" si="1"/>
        <v>31.299999999999997</v>
      </c>
    </row>
    <row r="28" spans="1:8" ht="15.75" customHeight="1" x14ac:dyDescent="0.3">
      <c r="A28" s="1" t="s">
        <v>139</v>
      </c>
      <c r="B28" s="25" t="s">
        <v>80</v>
      </c>
      <c r="C28" s="6">
        <v>1</v>
      </c>
      <c r="D28" s="18">
        <v>2.46</v>
      </c>
      <c r="E28" s="18">
        <f t="shared" si="3"/>
        <v>2.46</v>
      </c>
      <c r="F28" s="19">
        <v>0.23</v>
      </c>
      <c r="G28" s="17">
        <f t="shared" si="2"/>
        <v>0.56999999999999995</v>
      </c>
      <c r="H28" s="19">
        <f t="shared" si="1"/>
        <v>3.03</v>
      </c>
    </row>
    <row r="29" spans="1:8" ht="15.75" customHeight="1" x14ac:dyDescent="0.3">
      <c r="A29" s="1" t="s">
        <v>140</v>
      </c>
      <c r="B29" s="25" t="s">
        <v>106</v>
      </c>
      <c r="C29" s="6">
        <f>1+0</f>
        <v>1</v>
      </c>
      <c r="D29" s="18">
        <v>10.68</v>
      </c>
      <c r="E29" s="18">
        <f t="shared" si="3"/>
        <v>10.68</v>
      </c>
      <c r="F29" s="19">
        <v>0.23</v>
      </c>
      <c r="G29" s="17">
        <f t="shared" si="2"/>
        <v>2.46</v>
      </c>
      <c r="H29" s="19">
        <f t="shared" si="1"/>
        <v>13.14</v>
      </c>
    </row>
    <row r="30" spans="1:8" ht="15.75" customHeight="1" x14ac:dyDescent="0.3">
      <c r="A30" s="1" t="s">
        <v>141</v>
      </c>
      <c r="B30" s="25" t="s">
        <v>107</v>
      </c>
      <c r="C30" s="6">
        <f>1+0</f>
        <v>1</v>
      </c>
      <c r="D30" s="18">
        <v>15.32</v>
      </c>
      <c r="E30" s="18">
        <f t="shared" si="3"/>
        <v>15.32</v>
      </c>
      <c r="F30" s="19">
        <v>0.23</v>
      </c>
      <c r="G30" s="17">
        <f t="shared" si="2"/>
        <v>3.52</v>
      </c>
      <c r="H30" s="19">
        <f t="shared" si="1"/>
        <v>18.84</v>
      </c>
    </row>
    <row r="31" spans="1:8" ht="15.75" customHeight="1" x14ac:dyDescent="0.3">
      <c r="A31" s="1" t="s">
        <v>142</v>
      </c>
      <c r="B31" s="25" t="s">
        <v>108</v>
      </c>
      <c r="C31" s="6">
        <f>1+0</f>
        <v>1</v>
      </c>
      <c r="D31" s="18">
        <v>22.44</v>
      </c>
      <c r="E31" s="18">
        <f t="shared" si="3"/>
        <v>22.44</v>
      </c>
      <c r="F31" s="19">
        <v>0.23</v>
      </c>
      <c r="G31" s="17">
        <f t="shared" si="2"/>
        <v>5.16</v>
      </c>
      <c r="H31" s="19">
        <f t="shared" ref="H31:H64" si="4">E31+G31</f>
        <v>27.6</v>
      </c>
    </row>
    <row r="32" spans="1:8" ht="15.75" customHeight="1" x14ac:dyDescent="0.3">
      <c r="A32" s="1" t="s">
        <v>143</v>
      </c>
      <c r="B32" s="25" t="s">
        <v>116</v>
      </c>
      <c r="C32" s="6">
        <f>1+0</f>
        <v>1</v>
      </c>
      <c r="D32" s="18">
        <v>19.46</v>
      </c>
      <c r="E32" s="18">
        <f t="shared" si="3"/>
        <v>19.46</v>
      </c>
      <c r="F32" s="19">
        <v>0.23</v>
      </c>
      <c r="G32" s="17">
        <f t="shared" si="2"/>
        <v>4.4800000000000004</v>
      </c>
      <c r="H32" s="19">
        <f t="shared" si="4"/>
        <v>23.94</v>
      </c>
    </row>
    <row r="33" spans="1:8" ht="15.75" customHeight="1" x14ac:dyDescent="0.3">
      <c r="A33" s="1" t="s">
        <v>144</v>
      </c>
      <c r="B33" s="25" t="s">
        <v>81</v>
      </c>
      <c r="C33" s="6">
        <v>1</v>
      </c>
      <c r="D33" s="18">
        <v>0.26</v>
      </c>
      <c r="E33" s="18">
        <f t="shared" si="3"/>
        <v>0.26</v>
      </c>
      <c r="F33" s="19">
        <v>0.23</v>
      </c>
      <c r="G33" s="17">
        <f t="shared" si="2"/>
        <v>0.06</v>
      </c>
      <c r="H33" s="19">
        <f t="shared" si="4"/>
        <v>0.32</v>
      </c>
    </row>
    <row r="34" spans="1:8" ht="15.75" customHeight="1" x14ac:dyDescent="0.3">
      <c r="A34" s="1" t="s">
        <v>145</v>
      </c>
      <c r="B34" s="25" t="s">
        <v>82</v>
      </c>
      <c r="C34" s="6">
        <v>1</v>
      </c>
      <c r="D34" s="18">
        <v>2.23</v>
      </c>
      <c r="E34" s="18">
        <f t="shared" si="3"/>
        <v>2.23</v>
      </c>
      <c r="F34" s="19">
        <v>0.23</v>
      </c>
      <c r="G34" s="17">
        <f t="shared" si="2"/>
        <v>0.51</v>
      </c>
      <c r="H34" s="19">
        <f t="shared" si="4"/>
        <v>2.74</v>
      </c>
    </row>
    <row r="35" spans="1:8" ht="15.75" customHeight="1" x14ac:dyDescent="0.3">
      <c r="A35" s="1" t="s">
        <v>146</v>
      </c>
      <c r="B35" s="25" t="s">
        <v>112</v>
      </c>
      <c r="C35" s="6">
        <v>10</v>
      </c>
      <c r="D35" s="18">
        <v>0.19</v>
      </c>
      <c r="E35" s="18">
        <f t="shared" si="3"/>
        <v>1.9</v>
      </c>
      <c r="F35" s="19">
        <v>0.23</v>
      </c>
      <c r="G35" s="17">
        <f t="shared" si="2"/>
        <v>0.44</v>
      </c>
      <c r="H35" s="19">
        <f t="shared" si="4"/>
        <v>2.34</v>
      </c>
    </row>
    <row r="36" spans="1:8" ht="15.75" customHeight="1" x14ac:dyDescent="0.3">
      <c r="A36" s="1" t="s">
        <v>147</v>
      </c>
      <c r="B36" s="27" t="s">
        <v>65</v>
      </c>
      <c r="C36" s="7">
        <v>2</v>
      </c>
      <c r="D36" s="20">
        <v>6</v>
      </c>
      <c r="E36" s="18">
        <f t="shared" si="3"/>
        <v>12</v>
      </c>
      <c r="F36" s="19">
        <v>0.23</v>
      </c>
      <c r="G36" s="17">
        <f t="shared" si="2"/>
        <v>2.76</v>
      </c>
      <c r="H36" s="19">
        <f t="shared" si="4"/>
        <v>14.76</v>
      </c>
    </row>
    <row r="37" spans="1:8" ht="15.75" customHeight="1" x14ac:dyDescent="0.3">
      <c r="A37" s="1" t="s">
        <v>148</v>
      </c>
      <c r="B37" s="25" t="s">
        <v>83</v>
      </c>
      <c r="C37" s="6">
        <v>2</v>
      </c>
      <c r="D37" s="18">
        <v>1.66</v>
      </c>
      <c r="E37" s="18">
        <f t="shared" si="3"/>
        <v>3.32</v>
      </c>
      <c r="F37" s="19">
        <v>0.23</v>
      </c>
      <c r="G37" s="17">
        <f t="shared" si="2"/>
        <v>0.76</v>
      </c>
      <c r="H37" s="19">
        <f t="shared" si="4"/>
        <v>4.08</v>
      </c>
    </row>
    <row r="38" spans="1:8" ht="15.75" customHeight="1" x14ac:dyDescent="0.3">
      <c r="A38" s="1" t="s">
        <v>149</v>
      </c>
      <c r="B38" s="25" t="s">
        <v>84</v>
      </c>
      <c r="C38" s="6">
        <v>1</v>
      </c>
      <c r="D38" s="18">
        <v>1.06</v>
      </c>
      <c r="E38" s="18">
        <f t="shared" si="3"/>
        <v>1.06</v>
      </c>
      <c r="F38" s="19">
        <v>0.23</v>
      </c>
      <c r="G38" s="17">
        <f t="shared" si="2"/>
        <v>0.24</v>
      </c>
      <c r="H38" s="19">
        <f t="shared" si="4"/>
        <v>1.3</v>
      </c>
    </row>
    <row r="39" spans="1:8" ht="15.75" customHeight="1" x14ac:dyDescent="0.3">
      <c r="A39" s="1" t="s">
        <v>150</v>
      </c>
      <c r="B39" s="25" t="s">
        <v>85</v>
      </c>
      <c r="C39" s="6">
        <v>1</v>
      </c>
      <c r="D39" s="18">
        <v>1.45</v>
      </c>
      <c r="E39" s="18">
        <f t="shared" si="3"/>
        <v>1.45</v>
      </c>
      <c r="F39" s="19">
        <v>0.23</v>
      </c>
      <c r="G39" s="17">
        <f t="shared" si="2"/>
        <v>0.33</v>
      </c>
      <c r="H39" s="19">
        <f t="shared" si="4"/>
        <v>1.78</v>
      </c>
    </row>
    <row r="40" spans="1:8" ht="15.75" customHeight="1" x14ac:dyDescent="0.3">
      <c r="A40" s="1" t="s">
        <v>151</v>
      </c>
      <c r="B40" s="25" t="s">
        <v>86</v>
      </c>
      <c r="C40" s="6">
        <v>1</v>
      </c>
      <c r="D40" s="18">
        <v>2.5099999999999998</v>
      </c>
      <c r="E40" s="18">
        <f t="shared" si="3"/>
        <v>2.5099999999999998</v>
      </c>
      <c r="F40" s="19">
        <v>0.23</v>
      </c>
      <c r="G40" s="17">
        <f t="shared" si="2"/>
        <v>0.57999999999999996</v>
      </c>
      <c r="H40" s="19">
        <f t="shared" si="4"/>
        <v>3.09</v>
      </c>
    </row>
    <row r="41" spans="1:8" ht="15" customHeight="1" x14ac:dyDescent="0.3">
      <c r="A41" s="1" t="s">
        <v>152</v>
      </c>
      <c r="B41" s="25" t="s">
        <v>87</v>
      </c>
      <c r="C41" s="6">
        <v>1</v>
      </c>
      <c r="D41" s="18">
        <v>5.04</v>
      </c>
      <c r="E41" s="18">
        <f t="shared" si="3"/>
        <v>5.04</v>
      </c>
      <c r="F41" s="19">
        <v>0.23</v>
      </c>
      <c r="G41" s="17">
        <f t="shared" si="2"/>
        <v>1.1599999999999999</v>
      </c>
      <c r="H41" s="19">
        <f t="shared" si="4"/>
        <v>6.2</v>
      </c>
    </row>
    <row r="42" spans="1:8" ht="15.75" customHeight="1" x14ac:dyDescent="0.3">
      <c r="A42" s="1" t="s">
        <v>153</v>
      </c>
      <c r="B42" s="25" t="s">
        <v>88</v>
      </c>
      <c r="C42" s="6">
        <v>20</v>
      </c>
      <c r="D42" s="18">
        <v>0.32</v>
      </c>
      <c r="E42" s="18">
        <f t="shared" si="3"/>
        <v>6.4</v>
      </c>
      <c r="F42" s="19">
        <v>0.23</v>
      </c>
      <c r="G42" s="17">
        <f t="shared" si="2"/>
        <v>1.47</v>
      </c>
      <c r="H42" s="19">
        <f t="shared" si="4"/>
        <v>7.87</v>
      </c>
    </row>
    <row r="43" spans="1:8" ht="15.75" customHeight="1" x14ac:dyDescent="0.3">
      <c r="A43" s="1" t="s">
        <v>154</v>
      </c>
      <c r="B43" s="24" t="s">
        <v>33</v>
      </c>
      <c r="C43" s="6">
        <v>5</v>
      </c>
      <c r="D43" s="18">
        <v>5.26</v>
      </c>
      <c r="E43" s="18">
        <f>C43*D43</f>
        <v>26.299999999999997</v>
      </c>
      <c r="F43" s="19">
        <v>0.23</v>
      </c>
      <c r="G43" s="17">
        <f t="shared" si="2"/>
        <v>6.05</v>
      </c>
      <c r="H43" s="19">
        <f t="shared" si="4"/>
        <v>32.349999999999994</v>
      </c>
    </row>
    <row r="44" spans="1:8" ht="15.75" customHeight="1" x14ac:dyDescent="0.3">
      <c r="A44" s="1" t="s">
        <v>155</v>
      </c>
      <c r="B44" s="25" t="s">
        <v>89</v>
      </c>
      <c r="C44" s="6">
        <v>25</v>
      </c>
      <c r="D44" s="18">
        <v>1.08</v>
      </c>
      <c r="E44" s="18">
        <f>PRODUCT(C44:D44)</f>
        <v>27</v>
      </c>
      <c r="F44" s="19">
        <v>0.23</v>
      </c>
      <c r="G44" s="17">
        <f t="shared" si="2"/>
        <v>6.21</v>
      </c>
      <c r="H44" s="19">
        <f t="shared" si="4"/>
        <v>33.21</v>
      </c>
    </row>
    <row r="45" spans="1:8" ht="15.75" customHeight="1" x14ac:dyDescent="0.3">
      <c r="A45" s="1" t="s">
        <v>156</v>
      </c>
      <c r="B45" s="24" t="s">
        <v>6</v>
      </c>
      <c r="C45" s="6">
        <v>20</v>
      </c>
      <c r="D45" s="18">
        <v>7.66</v>
      </c>
      <c r="E45" s="18">
        <f>C45*D45</f>
        <v>153.19999999999999</v>
      </c>
      <c r="F45" s="19">
        <v>0.23</v>
      </c>
      <c r="G45" s="17">
        <f t="shared" si="2"/>
        <v>35.24</v>
      </c>
      <c r="H45" s="19">
        <f t="shared" si="4"/>
        <v>188.44</v>
      </c>
    </row>
    <row r="46" spans="1:8" ht="15.75" customHeight="1" x14ac:dyDescent="0.3">
      <c r="A46" s="1" t="s">
        <v>157</v>
      </c>
      <c r="B46" s="24" t="s">
        <v>7</v>
      </c>
      <c r="C46" s="6">
        <v>10</v>
      </c>
      <c r="D46" s="18">
        <v>4.3</v>
      </c>
      <c r="E46" s="18">
        <f>C46*D46</f>
        <v>43</v>
      </c>
      <c r="F46" s="19">
        <v>0.23</v>
      </c>
      <c r="G46" s="17">
        <f t="shared" si="2"/>
        <v>9.89</v>
      </c>
      <c r="H46" s="19">
        <f t="shared" si="4"/>
        <v>52.89</v>
      </c>
    </row>
    <row r="47" spans="1:8" ht="15.75" customHeight="1" x14ac:dyDescent="0.3">
      <c r="A47" s="1" t="s">
        <v>158</v>
      </c>
      <c r="B47" s="24" t="s">
        <v>8</v>
      </c>
      <c r="C47" s="6">
        <v>30</v>
      </c>
      <c r="D47" s="18">
        <v>1.74</v>
      </c>
      <c r="E47" s="18">
        <f>C47*D47</f>
        <v>52.2</v>
      </c>
      <c r="F47" s="19">
        <v>0.23</v>
      </c>
      <c r="G47" s="17">
        <f t="shared" si="2"/>
        <v>12.01</v>
      </c>
      <c r="H47" s="19">
        <f t="shared" si="4"/>
        <v>64.210000000000008</v>
      </c>
    </row>
    <row r="48" spans="1:8" ht="15.75" customHeight="1" x14ac:dyDescent="0.3">
      <c r="A48" s="1" t="s">
        <v>159</v>
      </c>
      <c r="B48" s="27" t="s">
        <v>66</v>
      </c>
      <c r="C48" s="6">
        <v>2</v>
      </c>
      <c r="D48" s="18">
        <v>1.1399999999999999</v>
      </c>
      <c r="E48" s="18">
        <f>PRODUCT(C48:D48)</f>
        <v>2.2799999999999998</v>
      </c>
      <c r="F48" s="19">
        <v>0.23</v>
      </c>
      <c r="G48" s="17">
        <f t="shared" si="2"/>
        <v>0.52</v>
      </c>
      <c r="H48" s="19">
        <f t="shared" si="4"/>
        <v>2.8</v>
      </c>
    </row>
    <row r="49" spans="1:8" ht="15.75" customHeight="1" x14ac:dyDescent="0.3">
      <c r="A49" s="1" t="s">
        <v>160</v>
      </c>
      <c r="B49" s="24" t="s">
        <v>20</v>
      </c>
      <c r="C49" s="6">
        <v>1</v>
      </c>
      <c r="D49" s="18">
        <v>1.1200000000000001</v>
      </c>
      <c r="E49" s="18">
        <f>C49*D49</f>
        <v>1.1200000000000001</v>
      </c>
      <c r="F49" s="19">
        <v>0.23</v>
      </c>
      <c r="G49" s="17">
        <f t="shared" si="2"/>
        <v>0.26</v>
      </c>
      <c r="H49" s="19">
        <f t="shared" si="4"/>
        <v>1.3800000000000001</v>
      </c>
    </row>
    <row r="50" spans="1:8" ht="15.75" customHeight="1" x14ac:dyDescent="0.3">
      <c r="A50" s="1" t="s">
        <v>161</v>
      </c>
      <c r="B50" s="24" t="s">
        <v>34</v>
      </c>
      <c r="C50" s="6">
        <v>1</v>
      </c>
      <c r="D50" s="18">
        <v>1.1200000000000001</v>
      </c>
      <c r="E50" s="18">
        <f>C50*D50</f>
        <v>1.1200000000000001</v>
      </c>
      <c r="F50" s="19">
        <v>0.23</v>
      </c>
      <c r="G50" s="17">
        <f t="shared" si="2"/>
        <v>0.26</v>
      </c>
      <c r="H50" s="19">
        <f t="shared" si="4"/>
        <v>1.3800000000000001</v>
      </c>
    </row>
    <row r="51" spans="1:8" ht="15.75" customHeight="1" x14ac:dyDescent="0.3">
      <c r="A51" s="1" t="s">
        <v>162</v>
      </c>
      <c r="B51" s="27" t="s">
        <v>73</v>
      </c>
      <c r="C51" s="6">
        <v>1</v>
      </c>
      <c r="D51" s="18">
        <v>1.86</v>
      </c>
      <c r="E51" s="18">
        <f>PRODUCT(C51:D51)</f>
        <v>1.86</v>
      </c>
      <c r="F51" s="19">
        <v>0.23</v>
      </c>
      <c r="G51" s="17">
        <f t="shared" si="2"/>
        <v>0.43</v>
      </c>
      <c r="H51" s="19">
        <f t="shared" si="4"/>
        <v>2.29</v>
      </c>
    </row>
    <row r="52" spans="1:8" ht="15.75" customHeight="1" x14ac:dyDescent="0.3">
      <c r="A52" s="1" t="s">
        <v>163</v>
      </c>
      <c r="B52" s="24" t="s">
        <v>9</v>
      </c>
      <c r="C52" s="6">
        <f>5+0</f>
        <v>5</v>
      </c>
      <c r="D52" s="18">
        <v>6.97</v>
      </c>
      <c r="E52" s="18">
        <f>PRODUCT(C52:D52)</f>
        <v>34.85</v>
      </c>
      <c r="F52" s="19">
        <v>0.23</v>
      </c>
      <c r="G52" s="17">
        <f t="shared" si="2"/>
        <v>8.02</v>
      </c>
      <c r="H52" s="19">
        <f t="shared" si="4"/>
        <v>42.870000000000005</v>
      </c>
    </row>
    <row r="53" spans="1:8" ht="15.75" customHeight="1" x14ac:dyDescent="0.3">
      <c r="A53" s="1" t="s">
        <v>164</v>
      </c>
      <c r="B53" s="27" t="s">
        <v>228</v>
      </c>
      <c r="C53" s="6">
        <v>7</v>
      </c>
      <c r="D53" s="18">
        <v>6.25</v>
      </c>
      <c r="E53" s="18">
        <f>C53*D53</f>
        <v>43.75</v>
      </c>
      <c r="F53" s="19">
        <v>0.23</v>
      </c>
      <c r="G53" s="17">
        <f t="shared" si="2"/>
        <v>10.06</v>
      </c>
      <c r="H53" s="19">
        <f t="shared" si="4"/>
        <v>53.81</v>
      </c>
    </row>
    <row r="54" spans="1:8" ht="15.75" customHeight="1" x14ac:dyDescent="0.3">
      <c r="A54" s="1" t="s">
        <v>165</v>
      </c>
      <c r="B54" s="25" t="s">
        <v>90</v>
      </c>
      <c r="C54" s="6">
        <v>5</v>
      </c>
      <c r="D54" s="18">
        <v>6.97</v>
      </c>
      <c r="E54" s="18">
        <f>PRODUCT(C54:D54)</f>
        <v>34.85</v>
      </c>
      <c r="F54" s="19">
        <v>0.23</v>
      </c>
      <c r="G54" s="17">
        <f t="shared" si="2"/>
        <v>8.02</v>
      </c>
      <c r="H54" s="19">
        <f t="shared" si="4"/>
        <v>42.870000000000005</v>
      </c>
    </row>
    <row r="55" spans="1:8" ht="15.75" customHeight="1" x14ac:dyDescent="0.3">
      <c r="A55" s="1" t="s">
        <v>166</v>
      </c>
      <c r="B55" s="25" t="s">
        <v>91</v>
      </c>
      <c r="C55" s="6">
        <f>1+0+1</f>
        <v>2</v>
      </c>
      <c r="D55" s="18">
        <v>4.58</v>
      </c>
      <c r="E55" s="18">
        <f>PRODUCT(C55:D55)</f>
        <v>9.16</v>
      </c>
      <c r="F55" s="19">
        <v>0.23</v>
      </c>
      <c r="G55" s="17">
        <f t="shared" si="2"/>
        <v>2.11</v>
      </c>
      <c r="H55" s="19">
        <f t="shared" si="4"/>
        <v>11.27</v>
      </c>
    </row>
    <row r="56" spans="1:8" ht="15.75" customHeight="1" x14ac:dyDescent="0.3">
      <c r="A56" s="1" t="s">
        <v>167</v>
      </c>
      <c r="B56" s="26" t="s">
        <v>35</v>
      </c>
      <c r="C56" s="6">
        <v>2</v>
      </c>
      <c r="D56" s="18">
        <v>3.36</v>
      </c>
      <c r="E56" s="18">
        <f>C56*D56</f>
        <v>6.72</v>
      </c>
      <c r="F56" s="19">
        <v>0.23</v>
      </c>
      <c r="G56" s="17">
        <f t="shared" si="2"/>
        <v>1.55</v>
      </c>
      <c r="H56" s="19">
        <f t="shared" si="4"/>
        <v>8.27</v>
      </c>
    </row>
    <row r="57" spans="1:8" ht="15.75" customHeight="1" x14ac:dyDescent="0.3">
      <c r="A57" s="1" t="s">
        <v>168</v>
      </c>
      <c r="B57" s="25" t="s">
        <v>230</v>
      </c>
      <c r="C57" s="6">
        <v>8</v>
      </c>
      <c r="D57" s="18">
        <v>22</v>
      </c>
      <c r="E57" s="18">
        <f t="shared" ref="E57:E58" si="5">PRODUCT(C57:D57)</f>
        <v>176</v>
      </c>
      <c r="F57" s="19">
        <v>0.23</v>
      </c>
      <c r="G57" s="17">
        <f>ROUND(E57*F57,2)</f>
        <v>40.479999999999997</v>
      </c>
      <c r="H57" s="19">
        <f>E57+G57</f>
        <v>216.48</v>
      </c>
    </row>
    <row r="58" spans="1:8" ht="15.75" customHeight="1" x14ac:dyDescent="0.3">
      <c r="A58" s="1" t="s">
        <v>169</v>
      </c>
      <c r="B58" s="25" t="s">
        <v>231</v>
      </c>
      <c r="C58" s="6">
        <v>1</v>
      </c>
      <c r="D58" s="18">
        <v>12</v>
      </c>
      <c r="E58" s="18">
        <f t="shared" si="5"/>
        <v>12</v>
      </c>
      <c r="F58" s="19">
        <v>0.23</v>
      </c>
      <c r="G58" s="17">
        <f>ROUND(E58*F58,2)</f>
        <v>2.76</v>
      </c>
      <c r="H58" s="19">
        <f>E58+G58</f>
        <v>14.76</v>
      </c>
    </row>
    <row r="59" spans="1:8" ht="15.75" customHeight="1" x14ac:dyDescent="0.3">
      <c r="A59" s="1" t="s">
        <v>170</v>
      </c>
      <c r="B59" s="27" t="s">
        <v>67</v>
      </c>
      <c r="C59" s="6">
        <v>1</v>
      </c>
      <c r="D59" s="18">
        <v>0.4</v>
      </c>
      <c r="E59" s="18">
        <f>PRODUCT(C59:D59)</f>
        <v>0.4</v>
      </c>
      <c r="F59" s="19">
        <v>0.23</v>
      </c>
      <c r="G59" s="17">
        <f t="shared" si="2"/>
        <v>0.09</v>
      </c>
      <c r="H59" s="19">
        <f t="shared" si="4"/>
        <v>0.49</v>
      </c>
    </row>
    <row r="60" spans="1:8" ht="15.75" customHeight="1" x14ac:dyDescent="0.3">
      <c r="A60" s="1" t="s">
        <v>171</v>
      </c>
      <c r="B60" s="24" t="s">
        <v>36</v>
      </c>
      <c r="C60" s="6">
        <v>4</v>
      </c>
      <c r="D60" s="18">
        <v>1.48</v>
      </c>
      <c r="E60" s="18">
        <f>C60*D60</f>
        <v>5.92</v>
      </c>
      <c r="F60" s="19">
        <v>0.23</v>
      </c>
      <c r="G60" s="17">
        <f t="shared" si="2"/>
        <v>1.36</v>
      </c>
      <c r="H60" s="19">
        <f t="shared" si="4"/>
        <v>7.28</v>
      </c>
    </row>
    <row r="61" spans="1:8" ht="15.75" customHeight="1" x14ac:dyDescent="0.3">
      <c r="A61" s="1" t="s">
        <v>172</v>
      </c>
      <c r="B61" s="24" t="s">
        <v>10</v>
      </c>
      <c r="C61" s="6">
        <v>400</v>
      </c>
      <c r="D61" s="18">
        <v>1.19</v>
      </c>
      <c r="E61" s="18">
        <f>C61*D61</f>
        <v>476</v>
      </c>
      <c r="F61" s="19">
        <v>0.23</v>
      </c>
      <c r="G61" s="17">
        <f t="shared" si="2"/>
        <v>109.48</v>
      </c>
      <c r="H61" s="19">
        <f t="shared" si="4"/>
        <v>585.48</v>
      </c>
    </row>
    <row r="62" spans="1:8" ht="15.75" customHeight="1" x14ac:dyDescent="0.3">
      <c r="A62" s="1" t="s">
        <v>173</v>
      </c>
      <c r="B62" s="24" t="s">
        <v>37</v>
      </c>
      <c r="C62" s="6">
        <v>150</v>
      </c>
      <c r="D62" s="18">
        <v>1.19</v>
      </c>
      <c r="E62" s="18">
        <f>C62*D62</f>
        <v>178.5</v>
      </c>
      <c r="F62" s="19">
        <v>0.23</v>
      </c>
      <c r="G62" s="17">
        <f t="shared" si="2"/>
        <v>41.06</v>
      </c>
      <c r="H62" s="19">
        <f t="shared" si="4"/>
        <v>219.56</v>
      </c>
    </row>
    <row r="63" spans="1:8" ht="15.75" customHeight="1" x14ac:dyDescent="0.3">
      <c r="A63" s="1" t="s">
        <v>174</v>
      </c>
      <c r="B63" s="24" t="s">
        <v>38</v>
      </c>
      <c r="C63" s="6">
        <v>150</v>
      </c>
      <c r="D63" s="18">
        <v>1.19</v>
      </c>
      <c r="E63" s="18">
        <f>C63*D63</f>
        <v>178.5</v>
      </c>
      <c r="F63" s="19">
        <v>0.23</v>
      </c>
      <c r="G63" s="17">
        <f t="shared" si="2"/>
        <v>41.06</v>
      </c>
      <c r="H63" s="19">
        <f t="shared" si="4"/>
        <v>219.56</v>
      </c>
    </row>
    <row r="64" spans="1:8" ht="15.75" customHeight="1" x14ac:dyDescent="0.3">
      <c r="A64" s="1" t="s">
        <v>175</v>
      </c>
      <c r="B64" s="24" t="s">
        <v>39</v>
      </c>
      <c r="C64" s="6">
        <v>150</v>
      </c>
      <c r="D64" s="18">
        <v>1.19</v>
      </c>
      <c r="E64" s="18">
        <f>C64*D64</f>
        <v>178.5</v>
      </c>
      <c r="F64" s="19">
        <v>0.23</v>
      </c>
      <c r="G64" s="17">
        <f t="shared" si="2"/>
        <v>41.06</v>
      </c>
      <c r="H64" s="19">
        <f t="shared" si="4"/>
        <v>219.56</v>
      </c>
    </row>
    <row r="65" spans="1:8" ht="59.4" customHeight="1" x14ac:dyDescent="0.3">
      <c r="A65" s="1" t="s">
        <v>176</v>
      </c>
      <c r="B65" s="25" t="s">
        <v>92</v>
      </c>
      <c r="C65" s="6">
        <v>15</v>
      </c>
      <c r="D65" s="18">
        <v>0.64</v>
      </c>
      <c r="E65" s="18">
        <f>PRODUCT(C65:D65)</f>
        <v>9.6</v>
      </c>
      <c r="F65" s="19">
        <v>0.23</v>
      </c>
      <c r="G65" s="17">
        <f t="shared" ref="G65:G116" si="6">ROUND(E65*F65,2)</f>
        <v>2.21</v>
      </c>
      <c r="H65" s="19">
        <f t="shared" ref="H65:H93" si="7">E65+G65</f>
        <v>11.809999999999999</v>
      </c>
    </row>
    <row r="66" spans="1:8" ht="61.95" customHeight="1" x14ac:dyDescent="0.3">
      <c r="A66" s="1" t="s">
        <v>177</v>
      </c>
      <c r="B66" s="25" t="s">
        <v>93</v>
      </c>
      <c r="C66" s="6">
        <v>4</v>
      </c>
      <c r="D66" s="18">
        <v>1.58</v>
      </c>
      <c r="E66" s="18">
        <f>PRODUCT(C66:D66)</f>
        <v>6.32</v>
      </c>
      <c r="F66" s="19">
        <v>0.23</v>
      </c>
      <c r="G66" s="17">
        <f t="shared" si="6"/>
        <v>1.45</v>
      </c>
      <c r="H66" s="19">
        <f t="shared" si="7"/>
        <v>7.7700000000000005</v>
      </c>
    </row>
    <row r="67" spans="1:8" ht="15.75" customHeight="1" x14ac:dyDescent="0.3">
      <c r="A67" s="1" t="s">
        <v>178</v>
      </c>
      <c r="B67" s="24" t="s">
        <v>40</v>
      </c>
      <c r="C67" s="6">
        <v>2</v>
      </c>
      <c r="D67" s="18">
        <v>3.01</v>
      </c>
      <c r="E67" s="18">
        <f>C67*D67</f>
        <v>6.02</v>
      </c>
      <c r="F67" s="19">
        <v>0.23</v>
      </c>
      <c r="G67" s="17">
        <f t="shared" si="6"/>
        <v>1.38</v>
      </c>
      <c r="H67" s="19">
        <f t="shared" si="7"/>
        <v>7.3999999999999995</v>
      </c>
    </row>
    <row r="68" spans="1:8" ht="15.75" customHeight="1" x14ac:dyDescent="0.3">
      <c r="A68" s="1" t="s">
        <v>179</v>
      </c>
      <c r="B68" s="25" t="s">
        <v>94</v>
      </c>
      <c r="C68" s="6">
        <v>1</v>
      </c>
      <c r="D68" s="18">
        <v>1.87</v>
      </c>
      <c r="E68" s="18">
        <f>PRODUCT(C68:D68)</f>
        <v>1.87</v>
      </c>
      <c r="F68" s="19">
        <v>0.23</v>
      </c>
      <c r="G68" s="17">
        <f t="shared" si="6"/>
        <v>0.43</v>
      </c>
      <c r="H68" s="19">
        <f t="shared" si="7"/>
        <v>2.3000000000000003</v>
      </c>
    </row>
    <row r="69" spans="1:8" ht="15.75" customHeight="1" x14ac:dyDescent="0.3">
      <c r="A69" s="1" t="s">
        <v>180</v>
      </c>
      <c r="B69" s="24" t="s">
        <v>41</v>
      </c>
      <c r="C69" s="6">
        <f>6+0</f>
        <v>6</v>
      </c>
      <c r="D69" s="18">
        <v>8.51</v>
      </c>
      <c r="E69" s="18">
        <f>C69*D69</f>
        <v>51.06</v>
      </c>
      <c r="F69" s="19">
        <v>0.23</v>
      </c>
      <c r="G69" s="17">
        <f t="shared" si="6"/>
        <v>11.74</v>
      </c>
      <c r="H69" s="19">
        <f t="shared" si="7"/>
        <v>62.800000000000004</v>
      </c>
    </row>
    <row r="70" spans="1:8" ht="15.75" customHeight="1" x14ac:dyDescent="0.3">
      <c r="A70" s="1" t="s">
        <v>181</v>
      </c>
      <c r="B70" s="24" t="s">
        <v>42</v>
      </c>
      <c r="C70" s="6">
        <v>1</v>
      </c>
      <c r="D70" s="18">
        <v>9.35</v>
      </c>
      <c r="E70" s="18">
        <f>C70*D70</f>
        <v>9.35</v>
      </c>
      <c r="F70" s="19">
        <v>0.23</v>
      </c>
      <c r="G70" s="17">
        <f t="shared" si="6"/>
        <v>2.15</v>
      </c>
      <c r="H70" s="19">
        <f t="shared" si="7"/>
        <v>11.5</v>
      </c>
    </row>
    <row r="71" spans="1:8" ht="15.75" customHeight="1" x14ac:dyDescent="0.3">
      <c r="A71" s="1" t="s">
        <v>182</v>
      </c>
      <c r="B71" s="24" t="s">
        <v>11</v>
      </c>
      <c r="C71" s="6">
        <v>1</v>
      </c>
      <c r="D71" s="18">
        <v>5.35</v>
      </c>
      <c r="E71" s="18">
        <f>C71*D71</f>
        <v>5.35</v>
      </c>
      <c r="F71" s="19">
        <v>0.23</v>
      </c>
      <c r="G71" s="17">
        <f t="shared" si="6"/>
        <v>1.23</v>
      </c>
      <c r="H71" s="19">
        <f t="shared" si="7"/>
        <v>6.58</v>
      </c>
    </row>
    <row r="72" spans="1:8" ht="15.75" customHeight="1" x14ac:dyDescent="0.3">
      <c r="A72" s="1" t="s">
        <v>183</v>
      </c>
      <c r="B72" s="25" t="s">
        <v>95</v>
      </c>
      <c r="C72" s="6">
        <v>1</v>
      </c>
      <c r="D72" s="18">
        <v>5.35</v>
      </c>
      <c r="E72" s="18">
        <f>PRODUCT(C72:D72)</f>
        <v>5.35</v>
      </c>
      <c r="F72" s="19">
        <v>0.23</v>
      </c>
      <c r="G72" s="17">
        <f t="shared" si="6"/>
        <v>1.23</v>
      </c>
      <c r="H72" s="19">
        <f t="shared" si="7"/>
        <v>6.58</v>
      </c>
    </row>
    <row r="73" spans="1:8" ht="15.75" customHeight="1" x14ac:dyDescent="0.3">
      <c r="A73" s="1" t="s">
        <v>184</v>
      </c>
      <c r="B73" s="24" t="s">
        <v>12</v>
      </c>
      <c r="C73" s="6">
        <v>2</v>
      </c>
      <c r="D73" s="18">
        <v>18.12</v>
      </c>
      <c r="E73" s="18">
        <f t="shared" ref="E73:E79" si="8">C73*D73</f>
        <v>36.24</v>
      </c>
      <c r="F73" s="19">
        <v>0.23</v>
      </c>
      <c r="G73" s="17">
        <f t="shared" si="6"/>
        <v>8.34</v>
      </c>
      <c r="H73" s="19">
        <f t="shared" si="7"/>
        <v>44.58</v>
      </c>
    </row>
    <row r="74" spans="1:8" ht="15.75" customHeight="1" x14ac:dyDescent="0.3">
      <c r="A74" s="1" t="s">
        <v>185</v>
      </c>
      <c r="B74" s="24" t="s">
        <v>43</v>
      </c>
      <c r="C74" s="6">
        <v>1</v>
      </c>
      <c r="D74" s="18">
        <v>25.31</v>
      </c>
      <c r="E74" s="18">
        <f t="shared" si="8"/>
        <v>25.31</v>
      </c>
      <c r="F74" s="19">
        <v>0.23</v>
      </c>
      <c r="G74" s="17">
        <f t="shared" si="6"/>
        <v>5.82</v>
      </c>
      <c r="H74" s="19">
        <f t="shared" si="7"/>
        <v>31.13</v>
      </c>
    </row>
    <row r="75" spans="1:8" ht="15.75" customHeight="1" x14ac:dyDescent="0.3">
      <c r="A75" s="1" t="s">
        <v>186</v>
      </c>
      <c r="B75" s="24" t="s">
        <v>44</v>
      </c>
      <c r="C75" s="6">
        <v>1</v>
      </c>
      <c r="D75" s="18">
        <v>16.329999999999998</v>
      </c>
      <c r="E75" s="18">
        <f t="shared" si="8"/>
        <v>16.329999999999998</v>
      </c>
      <c r="F75" s="19">
        <v>0.23</v>
      </c>
      <c r="G75" s="17">
        <f t="shared" si="6"/>
        <v>3.76</v>
      </c>
      <c r="H75" s="19">
        <f t="shared" si="7"/>
        <v>20.089999999999996</v>
      </c>
    </row>
    <row r="76" spans="1:8" ht="15.75" customHeight="1" x14ac:dyDescent="0.3">
      <c r="A76" s="1" t="s">
        <v>187</v>
      </c>
      <c r="B76" s="24" t="s">
        <v>45</v>
      </c>
      <c r="C76" s="6">
        <v>1</v>
      </c>
      <c r="D76" s="18">
        <v>27.54</v>
      </c>
      <c r="E76" s="18">
        <f t="shared" si="8"/>
        <v>27.54</v>
      </c>
      <c r="F76" s="19">
        <v>0.23</v>
      </c>
      <c r="G76" s="17">
        <f t="shared" si="6"/>
        <v>6.33</v>
      </c>
      <c r="H76" s="19">
        <f t="shared" si="7"/>
        <v>33.869999999999997</v>
      </c>
    </row>
    <row r="77" spans="1:8" ht="15.75" customHeight="1" x14ac:dyDescent="0.3">
      <c r="A77" s="1" t="s">
        <v>188</v>
      </c>
      <c r="B77" s="24" t="s">
        <v>46</v>
      </c>
      <c r="C77" s="6">
        <v>1</v>
      </c>
      <c r="D77" s="18">
        <v>30.49</v>
      </c>
      <c r="E77" s="18">
        <f t="shared" si="8"/>
        <v>30.49</v>
      </c>
      <c r="F77" s="19">
        <v>0.23</v>
      </c>
      <c r="G77" s="17">
        <f t="shared" si="6"/>
        <v>7.01</v>
      </c>
      <c r="H77" s="19">
        <f t="shared" si="7"/>
        <v>37.5</v>
      </c>
    </row>
    <row r="78" spans="1:8" ht="15.75" customHeight="1" x14ac:dyDescent="0.3">
      <c r="A78" s="1" t="s">
        <v>189</v>
      </c>
      <c r="B78" s="24" t="s">
        <v>47</v>
      </c>
      <c r="C78" s="6">
        <v>6</v>
      </c>
      <c r="D78" s="18">
        <v>4.8</v>
      </c>
      <c r="E78" s="18">
        <f t="shared" si="8"/>
        <v>28.799999999999997</v>
      </c>
      <c r="F78" s="19">
        <v>0.23</v>
      </c>
      <c r="G78" s="17">
        <f t="shared" si="6"/>
        <v>6.62</v>
      </c>
      <c r="H78" s="19">
        <f t="shared" si="7"/>
        <v>35.419999999999995</v>
      </c>
    </row>
    <row r="79" spans="1:8" ht="15.75" customHeight="1" x14ac:dyDescent="0.3">
      <c r="A79" s="1" t="s">
        <v>190</v>
      </c>
      <c r="B79" s="24" t="s">
        <v>13</v>
      </c>
      <c r="C79" s="6">
        <v>235</v>
      </c>
      <c r="D79" s="18">
        <v>9</v>
      </c>
      <c r="E79" s="18">
        <f t="shared" si="8"/>
        <v>2115</v>
      </c>
      <c r="F79" s="19">
        <v>0.23</v>
      </c>
      <c r="G79" s="17">
        <f t="shared" si="6"/>
        <v>486.45</v>
      </c>
      <c r="H79" s="19">
        <f t="shared" si="7"/>
        <v>2601.4499999999998</v>
      </c>
    </row>
    <row r="80" spans="1:8" ht="15.75" customHeight="1" x14ac:dyDescent="0.3">
      <c r="A80" s="1" t="s">
        <v>191</v>
      </c>
      <c r="B80" s="25" t="s">
        <v>96</v>
      </c>
      <c r="C80" s="6">
        <v>2</v>
      </c>
      <c r="D80" s="18">
        <v>24.29</v>
      </c>
      <c r="E80" s="18">
        <f>PRODUCT(C80:D80)</f>
        <v>48.58</v>
      </c>
      <c r="F80" s="19">
        <v>0.23</v>
      </c>
      <c r="G80" s="17">
        <f t="shared" si="6"/>
        <v>11.17</v>
      </c>
      <c r="H80" s="19">
        <f t="shared" si="7"/>
        <v>59.75</v>
      </c>
    </row>
    <row r="81" spans="1:8" ht="15.75" customHeight="1" x14ac:dyDescent="0.3">
      <c r="A81" s="1" t="s">
        <v>192</v>
      </c>
      <c r="B81" s="25" t="s">
        <v>97</v>
      </c>
      <c r="C81" s="6">
        <v>1</v>
      </c>
      <c r="D81" s="18">
        <v>15.42</v>
      </c>
      <c r="E81" s="18">
        <f>PRODUCT(C81:D81)</f>
        <v>15.42</v>
      </c>
      <c r="F81" s="19">
        <v>0.23</v>
      </c>
      <c r="G81" s="17">
        <f t="shared" si="6"/>
        <v>3.55</v>
      </c>
      <c r="H81" s="19">
        <f t="shared" si="7"/>
        <v>18.97</v>
      </c>
    </row>
    <row r="82" spans="1:8" ht="15.75" customHeight="1" x14ac:dyDescent="0.3">
      <c r="A82" s="1" t="s">
        <v>193</v>
      </c>
      <c r="B82" s="24" t="s">
        <v>48</v>
      </c>
      <c r="C82" s="6">
        <v>1</v>
      </c>
      <c r="D82" s="18">
        <v>0.71</v>
      </c>
      <c r="E82" s="18">
        <f>C82*D82</f>
        <v>0.71</v>
      </c>
      <c r="F82" s="19">
        <v>0.23</v>
      </c>
      <c r="G82" s="17">
        <f t="shared" si="6"/>
        <v>0.16</v>
      </c>
      <c r="H82" s="19">
        <f t="shared" si="7"/>
        <v>0.87</v>
      </c>
    </row>
    <row r="83" spans="1:8" ht="15.75" customHeight="1" x14ac:dyDescent="0.3">
      <c r="A83" s="1" t="s">
        <v>194</v>
      </c>
      <c r="B83" s="24" t="s">
        <v>49</v>
      </c>
      <c r="C83" s="6">
        <v>1</v>
      </c>
      <c r="D83" s="18">
        <v>0.37</v>
      </c>
      <c r="E83" s="18">
        <f>C83*D83</f>
        <v>0.37</v>
      </c>
      <c r="F83" s="19">
        <v>0.23</v>
      </c>
      <c r="G83" s="17">
        <f t="shared" si="6"/>
        <v>0.09</v>
      </c>
      <c r="H83" s="19">
        <f t="shared" si="7"/>
        <v>0.45999999999999996</v>
      </c>
    </row>
    <row r="84" spans="1:8" ht="15.75" customHeight="1" x14ac:dyDescent="0.3">
      <c r="A84" s="1" t="s">
        <v>195</v>
      </c>
      <c r="B84" s="24" t="s">
        <v>50</v>
      </c>
      <c r="C84" s="6">
        <v>1</v>
      </c>
      <c r="D84" s="18">
        <v>14.21</v>
      </c>
      <c r="E84" s="18">
        <f>C84*D84</f>
        <v>14.21</v>
      </c>
      <c r="F84" s="19">
        <v>0.23</v>
      </c>
      <c r="G84" s="17">
        <f t="shared" si="6"/>
        <v>3.27</v>
      </c>
      <c r="H84" s="19">
        <f t="shared" si="7"/>
        <v>17.48</v>
      </c>
    </row>
    <row r="85" spans="1:8" ht="15.75" customHeight="1" x14ac:dyDescent="0.3">
      <c r="A85" s="1" t="s">
        <v>196</v>
      </c>
      <c r="B85" s="27" t="s">
        <v>229</v>
      </c>
      <c r="C85" s="6">
        <f>2+0</f>
        <v>2</v>
      </c>
      <c r="D85" s="18">
        <v>4.9000000000000004</v>
      </c>
      <c r="E85" s="18">
        <f>C85*D85</f>
        <v>9.8000000000000007</v>
      </c>
      <c r="F85" s="19">
        <v>0.23</v>
      </c>
      <c r="G85" s="17">
        <f t="shared" si="6"/>
        <v>2.25</v>
      </c>
      <c r="H85" s="19">
        <f t="shared" si="7"/>
        <v>12.05</v>
      </c>
    </row>
    <row r="86" spans="1:8" ht="15.75" customHeight="1" x14ac:dyDescent="0.3">
      <c r="A86" s="1" t="s">
        <v>197</v>
      </c>
      <c r="B86" s="25" t="s">
        <v>110</v>
      </c>
      <c r="C86" s="6">
        <v>1</v>
      </c>
      <c r="D86" s="18">
        <v>1.86</v>
      </c>
      <c r="E86" s="18">
        <f>PRODUCT(C86:D86)</f>
        <v>1.86</v>
      </c>
      <c r="F86" s="19">
        <v>0.23</v>
      </c>
      <c r="G86" s="17">
        <f t="shared" si="6"/>
        <v>0.43</v>
      </c>
      <c r="H86" s="19">
        <f t="shared" si="7"/>
        <v>2.29</v>
      </c>
    </row>
    <row r="87" spans="1:8" ht="15.75" customHeight="1" x14ac:dyDescent="0.3">
      <c r="A87" s="1" t="s">
        <v>198</v>
      </c>
      <c r="B87" s="25" t="s">
        <v>98</v>
      </c>
      <c r="C87" s="6">
        <v>30</v>
      </c>
      <c r="D87" s="18">
        <v>1.44</v>
      </c>
      <c r="E87" s="18">
        <f>PRODUCT(C87:D87)</f>
        <v>43.199999999999996</v>
      </c>
      <c r="F87" s="19">
        <v>0.23</v>
      </c>
      <c r="G87" s="17">
        <f t="shared" si="6"/>
        <v>9.94</v>
      </c>
      <c r="H87" s="19">
        <f t="shared" si="7"/>
        <v>53.139999999999993</v>
      </c>
    </row>
    <row r="88" spans="1:8" ht="15.75" customHeight="1" x14ac:dyDescent="0.3">
      <c r="A88" s="1" t="s">
        <v>199</v>
      </c>
      <c r="B88" s="28" t="s">
        <v>68</v>
      </c>
      <c r="C88" s="6">
        <v>1</v>
      </c>
      <c r="D88" s="18">
        <v>7.44</v>
      </c>
      <c r="E88" s="18">
        <f>PRODUCT(C88:D88)</f>
        <v>7.44</v>
      </c>
      <c r="F88" s="19">
        <v>0.23</v>
      </c>
      <c r="G88" s="17">
        <f t="shared" si="6"/>
        <v>1.71</v>
      </c>
      <c r="H88" s="19">
        <f t="shared" si="7"/>
        <v>9.15</v>
      </c>
    </row>
    <row r="89" spans="1:8" ht="15.75" customHeight="1" x14ac:dyDescent="0.3">
      <c r="A89" s="1" t="s">
        <v>200</v>
      </c>
      <c r="B89" s="25" t="s">
        <v>99</v>
      </c>
      <c r="C89" s="6">
        <f>1+0</f>
        <v>1</v>
      </c>
      <c r="D89" s="18">
        <v>0.84</v>
      </c>
      <c r="E89" s="18">
        <f>PRODUCT(C89:D89)</f>
        <v>0.84</v>
      </c>
      <c r="F89" s="19">
        <v>0.23</v>
      </c>
      <c r="G89" s="17">
        <f t="shared" si="6"/>
        <v>0.19</v>
      </c>
      <c r="H89" s="19">
        <f t="shared" si="7"/>
        <v>1.03</v>
      </c>
    </row>
    <row r="90" spans="1:8" ht="15.75" customHeight="1" x14ac:dyDescent="0.3">
      <c r="A90" s="1" t="s">
        <v>201</v>
      </c>
      <c r="B90" s="24" t="s">
        <v>14</v>
      </c>
      <c r="C90" s="6">
        <v>25</v>
      </c>
      <c r="D90" s="18">
        <v>4.6900000000000004</v>
      </c>
      <c r="E90" s="18">
        <f>C90*D90</f>
        <v>117.25000000000001</v>
      </c>
      <c r="F90" s="19">
        <v>0.23</v>
      </c>
      <c r="G90" s="17">
        <f t="shared" si="6"/>
        <v>26.97</v>
      </c>
      <c r="H90" s="19">
        <f t="shared" si="7"/>
        <v>144.22000000000003</v>
      </c>
    </row>
    <row r="91" spans="1:8" ht="15.75" customHeight="1" x14ac:dyDescent="0.3">
      <c r="A91" s="1" t="s">
        <v>202</v>
      </c>
      <c r="B91" s="24" t="s">
        <v>51</v>
      </c>
      <c r="C91" s="6">
        <v>5</v>
      </c>
      <c r="D91" s="18">
        <v>0.3</v>
      </c>
      <c r="E91" s="18">
        <f>C91*D91</f>
        <v>1.5</v>
      </c>
      <c r="F91" s="19">
        <v>0.23</v>
      </c>
      <c r="G91" s="17">
        <f t="shared" si="6"/>
        <v>0.35</v>
      </c>
      <c r="H91" s="19">
        <f t="shared" si="7"/>
        <v>1.85</v>
      </c>
    </row>
    <row r="92" spans="1:8" ht="15.75" customHeight="1" x14ac:dyDescent="0.3">
      <c r="A92" s="1" t="s">
        <v>203</v>
      </c>
      <c r="B92" s="24" t="s">
        <v>15</v>
      </c>
      <c r="C92" s="6">
        <v>7</v>
      </c>
      <c r="D92" s="18">
        <v>0.36</v>
      </c>
      <c r="E92" s="18">
        <f>C92*D92</f>
        <v>2.52</v>
      </c>
      <c r="F92" s="19">
        <v>0.23</v>
      </c>
      <c r="G92" s="17">
        <f t="shared" si="6"/>
        <v>0.57999999999999996</v>
      </c>
      <c r="H92" s="19">
        <f t="shared" si="7"/>
        <v>3.1</v>
      </c>
    </row>
    <row r="93" spans="1:8" ht="15.75" customHeight="1" x14ac:dyDescent="0.3">
      <c r="A93" s="1" t="s">
        <v>204</v>
      </c>
      <c r="B93" s="24" t="s">
        <v>21</v>
      </c>
      <c r="C93" s="6">
        <v>2</v>
      </c>
      <c r="D93" s="18">
        <v>0.92</v>
      </c>
      <c r="E93" s="18">
        <f>C93*D93</f>
        <v>1.84</v>
      </c>
      <c r="F93" s="19">
        <v>0.23</v>
      </c>
      <c r="G93" s="17">
        <f t="shared" si="6"/>
        <v>0.42</v>
      </c>
      <c r="H93" s="19">
        <f t="shared" si="7"/>
        <v>2.2600000000000002</v>
      </c>
    </row>
    <row r="94" spans="1:8" ht="15.75" customHeight="1" x14ac:dyDescent="0.3">
      <c r="A94" s="1" t="s">
        <v>205</v>
      </c>
      <c r="B94" s="25" t="s">
        <v>100</v>
      </c>
      <c r="C94" s="6">
        <v>2</v>
      </c>
      <c r="D94" s="20">
        <v>4.9000000000000004</v>
      </c>
      <c r="E94" s="18">
        <f>PRODUCT(C94:D94)</f>
        <v>9.8000000000000007</v>
      </c>
      <c r="F94" s="19">
        <v>0.23</v>
      </c>
      <c r="G94" s="17">
        <f t="shared" si="6"/>
        <v>2.25</v>
      </c>
      <c r="H94" s="19">
        <f t="shared" ref="H94:H115" si="9">E94+G94</f>
        <v>12.05</v>
      </c>
    </row>
    <row r="95" spans="1:8" ht="15.75" customHeight="1" x14ac:dyDescent="0.3">
      <c r="A95" s="1" t="s">
        <v>206</v>
      </c>
      <c r="B95" s="25" t="s">
        <v>101</v>
      </c>
      <c r="C95" s="6">
        <v>1</v>
      </c>
      <c r="D95" s="20">
        <v>4.4400000000000004</v>
      </c>
      <c r="E95" s="18">
        <f>PRODUCT(C95:D95)</f>
        <v>4.4400000000000004</v>
      </c>
      <c r="F95" s="19">
        <v>0.23</v>
      </c>
      <c r="G95" s="17">
        <f t="shared" si="6"/>
        <v>1.02</v>
      </c>
      <c r="H95" s="19">
        <f t="shared" si="9"/>
        <v>5.4600000000000009</v>
      </c>
    </row>
    <row r="96" spans="1:8" ht="15.75" customHeight="1" x14ac:dyDescent="0.3">
      <c r="A96" s="1" t="s">
        <v>207</v>
      </c>
      <c r="B96" s="24" t="s">
        <v>52</v>
      </c>
      <c r="C96" s="6">
        <v>2</v>
      </c>
      <c r="D96" s="18">
        <v>1.1000000000000001</v>
      </c>
      <c r="E96" s="18">
        <f>C96*D96</f>
        <v>2.2000000000000002</v>
      </c>
      <c r="F96" s="19">
        <v>0.23</v>
      </c>
      <c r="G96" s="17">
        <f t="shared" si="6"/>
        <v>0.51</v>
      </c>
      <c r="H96" s="19">
        <f t="shared" si="9"/>
        <v>2.71</v>
      </c>
    </row>
    <row r="97" spans="1:8" ht="15.75" customHeight="1" x14ac:dyDescent="0.3">
      <c r="A97" s="1" t="s">
        <v>208</v>
      </c>
      <c r="B97" s="24" t="s">
        <v>16</v>
      </c>
      <c r="C97" s="6">
        <f>4+0</f>
        <v>4</v>
      </c>
      <c r="D97" s="18">
        <v>1.87</v>
      </c>
      <c r="E97" s="18">
        <f>C97*D97</f>
        <v>7.48</v>
      </c>
      <c r="F97" s="19">
        <v>0.23</v>
      </c>
      <c r="G97" s="17">
        <f t="shared" si="6"/>
        <v>1.72</v>
      </c>
      <c r="H97" s="19">
        <f t="shared" si="9"/>
        <v>9.2000000000000011</v>
      </c>
    </row>
    <row r="98" spans="1:8" ht="15.75" customHeight="1" x14ac:dyDescent="0.3">
      <c r="A98" s="1" t="s">
        <v>209</v>
      </c>
      <c r="B98" s="24" t="s">
        <v>22</v>
      </c>
      <c r="C98" s="6">
        <f>3+0</f>
        <v>3</v>
      </c>
      <c r="D98" s="18">
        <v>3.19</v>
      </c>
      <c r="E98" s="18">
        <f>C98*D98</f>
        <v>9.57</v>
      </c>
      <c r="F98" s="19">
        <v>0.23</v>
      </c>
      <c r="G98" s="17">
        <f t="shared" si="6"/>
        <v>2.2000000000000002</v>
      </c>
      <c r="H98" s="19">
        <f t="shared" si="9"/>
        <v>11.77</v>
      </c>
    </row>
    <row r="99" spans="1:8" ht="15.75" customHeight="1" x14ac:dyDescent="0.3">
      <c r="A99" s="1" t="s">
        <v>210</v>
      </c>
      <c r="B99" s="24" t="s">
        <v>53</v>
      </c>
      <c r="C99" s="6">
        <f>1+0</f>
        <v>1</v>
      </c>
      <c r="D99" s="18">
        <v>2.38</v>
      </c>
      <c r="E99" s="18">
        <f>C99*D99</f>
        <v>2.38</v>
      </c>
      <c r="F99" s="19">
        <v>0.23</v>
      </c>
      <c r="G99" s="17">
        <f t="shared" si="6"/>
        <v>0.55000000000000004</v>
      </c>
      <c r="H99" s="19">
        <f t="shared" si="9"/>
        <v>2.9299999999999997</v>
      </c>
    </row>
    <row r="100" spans="1:8" ht="15.75" customHeight="1" x14ac:dyDescent="0.3">
      <c r="A100" s="1" t="s">
        <v>211</v>
      </c>
      <c r="B100" s="28" t="s">
        <v>69</v>
      </c>
      <c r="C100" s="6">
        <v>3</v>
      </c>
      <c r="D100" s="18">
        <v>0.32</v>
      </c>
      <c r="E100" s="18">
        <f>PRODUCT(C100:D100)</f>
        <v>0.96</v>
      </c>
      <c r="F100" s="19">
        <v>0.23</v>
      </c>
      <c r="G100" s="17">
        <f t="shared" si="6"/>
        <v>0.22</v>
      </c>
      <c r="H100" s="19">
        <f t="shared" si="9"/>
        <v>1.18</v>
      </c>
    </row>
    <row r="101" spans="1:8" ht="15.75" customHeight="1" x14ac:dyDescent="0.3">
      <c r="A101" s="1" t="s">
        <v>212</v>
      </c>
      <c r="B101" s="26" t="s">
        <v>17</v>
      </c>
      <c r="C101" s="6">
        <f>5+0</f>
        <v>5</v>
      </c>
      <c r="D101" s="18">
        <v>1.08</v>
      </c>
      <c r="E101" s="18">
        <f>C101*D101</f>
        <v>5.4</v>
      </c>
      <c r="F101" s="19">
        <v>0.23</v>
      </c>
      <c r="G101" s="17">
        <f t="shared" si="6"/>
        <v>1.24</v>
      </c>
      <c r="H101" s="19">
        <f t="shared" si="9"/>
        <v>6.6400000000000006</v>
      </c>
    </row>
    <row r="102" spans="1:8" ht="15.75" customHeight="1" x14ac:dyDescent="0.3">
      <c r="A102" s="1" t="s">
        <v>213</v>
      </c>
      <c r="B102" s="26" t="s">
        <v>54</v>
      </c>
      <c r="C102" s="6">
        <f>4+0</f>
        <v>4</v>
      </c>
      <c r="D102" s="18">
        <v>6.11</v>
      </c>
      <c r="E102" s="18">
        <f>C102*D102</f>
        <v>24.44</v>
      </c>
      <c r="F102" s="19">
        <v>0.23</v>
      </c>
      <c r="G102" s="17">
        <f t="shared" si="6"/>
        <v>5.62</v>
      </c>
      <c r="H102" s="19">
        <f t="shared" si="9"/>
        <v>30.060000000000002</v>
      </c>
    </row>
    <row r="103" spans="1:8" ht="15.75" customHeight="1" x14ac:dyDescent="0.3">
      <c r="A103" s="1" t="s">
        <v>214</v>
      </c>
      <c r="B103" s="24" t="s">
        <v>55</v>
      </c>
      <c r="C103" s="6">
        <v>60</v>
      </c>
      <c r="D103" s="18">
        <v>0.66</v>
      </c>
      <c r="E103" s="18">
        <f>C103*D103</f>
        <v>39.6</v>
      </c>
      <c r="F103" s="19">
        <v>0.23</v>
      </c>
      <c r="G103" s="17">
        <f t="shared" si="6"/>
        <v>9.11</v>
      </c>
      <c r="H103" s="19">
        <f t="shared" si="9"/>
        <v>48.71</v>
      </c>
    </row>
    <row r="104" spans="1:8" ht="15.75" customHeight="1" x14ac:dyDescent="0.3">
      <c r="A104" s="1" t="s">
        <v>215</v>
      </c>
      <c r="B104" s="25" t="s">
        <v>102</v>
      </c>
      <c r="C104" s="6">
        <v>1</v>
      </c>
      <c r="D104" s="18">
        <v>0.3</v>
      </c>
      <c r="E104" s="18">
        <f>PRODUCT(C104:D104)</f>
        <v>0.3</v>
      </c>
      <c r="F104" s="19">
        <v>0.23</v>
      </c>
      <c r="G104" s="17">
        <f t="shared" si="6"/>
        <v>7.0000000000000007E-2</v>
      </c>
      <c r="H104" s="19">
        <f t="shared" si="9"/>
        <v>0.37</v>
      </c>
    </row>
    <row r="105" spans="1:8" ht="15.75" customHeight="1" x14ac:dyDescent="0.3">
      <c r="A105" s="1" t="s">
        <v>216</v>
      </c>
      <c r="B105" s="24" t="s">
        <v>18</v>
      </c>
      <c r="C105" s="6">
        <f>2+0</f>
        <v>2</v>
      </c>
      <c r="D105" s="18">
        <v>0.66</v>
      </c>
      <c r="E105" s="18">
        <f>C105*D105</f>
        <v>1.32</v>
      </c>
      <c r="F105" s="19">
        <v>0.23</v>
      </c>
      <c r="G105" s="17">
        <f t="shared" si="6"/>
        <v>0.3</v>
      </c>
      <c r="H105" s="19">
        <f t="shared" si="9"/>
        <v>1.62</v>
      </c>
    </row>
    <row r="106" spans="1:8" ht="15.75" customHeight="1" x14ac:dyDescent="0.3">
      <c r="A106" s="1" t="s">
        <v>217</v>
      </c>
      <c r="B106" s="24" t="s">
        <v>56</v>
      </c>
      <c r="C106" s="6">
        <v>2</v>
      </c>
      <c r="D106" s="18">
        <v>0.66</v>
      </c>
      <c r="E106" s="18">
        <f>C106*D106</f>
        <v>1.32</v>
      </c>
      <c r="F106" s="19">
        <v>0.23</v>
      </c>
      <c r="G106" s="17">
        <f t="shared" si="6"/>
        <v>0.3</v>
      </c>
      <c r="H106" s="19">
        <f t="shared" si="9"/>
        <v>1.62</v>
      </c>
    </row>
    <row r="107" spans="1:8" ht="15.75" customHeight="1" x14ac:dyDescent="0.3">
      <c r="A107" s="1" t="s">
        <v>218</v>
      </c>
      <c r="B107" s="24" t="s">
        <v>57</v>
      </c>
      <c r="C107" s="6">
        <f>2+0</f>
        <v>2</v>
      </c>
      <c r="D107" s="18">
        <v>0.66</v>
      </c>
      <c r="E107" s="18">
        <f>C107*D107</f>
        <v>1.32</v>
      </c>
      <c r="F107" s="19">
        <v>0.23</v>
      </c>
      <c r="G107" s="17">
        <f t="shared" si="6"/>
        <v>0.3</v>
      </c>
      <c r="H107" s="19">
        <f t="shared" si="9"/>
        <v>1.62</v>
      </c>
    </row>
    <row r="108" spans="1:8" ht="15.75" customHeight="1" x14ac:dyDescent="0.3">
      <c r="A108" s="1" t="s">
        <v>219</v>
      </c>
      <c r="B108" s="25" t="s">
        <v>103</v>
      </c>
      <c r="C108" s="6">
        <v>2</v>
      </c>
      <c r="D108" s="18">
        <v>1.74</v>
      </c>
      <c r="E108" s="18">
        <f>PRODUCT(C108:D108)</f>
        <v>3.48</v>
      </c>
      <c r="F108" s="19">
        <v>0.23</v>
      </c>
      <c r="G108" s="17">
        <f t="shared" si="6"/>
        <v>0.8</v>
      </c>
      <c r="H108" s="19">
        <f t="shared" si="9"/>
        <v>4.28</v>
      </c>
    </row>
    <row r="109" spans="1:8" ht="15.75" customHeight="1" x14ac:dyDescent="0.3">
      <c r="A109" s="1" t="s">
        <v>220</v>
      </c>
      <c r="B109" s="25" t="s">
        <v>113</v>
      </c>
      <c r="C109" s="6">
        <v>1</v>
      </c>
      <c r="D109" s="18">
        <v>0.17</v>
      </c>
      <c r="E109" s="18">
        <f>PRODUCT(C109:D109)</f>
        <v>0.17</v>
      </c>
      <c r="F109" s="19">
        <v>0.23</v>
      </c>
      <c r="G109" s="17">
        <f t="shared" si="6"/>
        <v>0.04</v>
      </c>
      <c r="H109" s="19">
        <f t="shared" si="9"/>
        <v>0.21000000000000002</v>
      </c>
    </row>
    <row r="110" spans="1:8" ht="15.75" customHeight="1" x14ac:dyDescent="0.3">
      <c r="A110" s="1" t="s">
        <v>221</v>
      </c>
      <c r="B110" s="24" t="s">
        <v>23</v>
      </c>
      <c r="C110" s="6">
        <f>2+2+2+2+2+0</f>
        <v>10</v>
      </c>
      <c r="D110" s="18">
        <v>0.46</v>
      </c>
      <c r="E110" s="18">
        <f>C110*D110</f>
        <v>4.6000000000000005</v>
      </c>
      <c r="F110" s="19">
        <v>0.23</v>
      </c>
      <c r="G110" s="17">
        <f t="shared" si="6"/>
        <v>1.06</v>
      </c>
      <c r="H110" s="19">
        <f t="shared" si="9"/>
        <v>5.66</v>
      </c>
    </row>
    <row r="111" spans="1:8" ht="15.75" customHeight="1" x14ac:dyDescent="0.3">
      <c r="A111" s="1" t="s">
        <v>222</v>
      </c>
      <c r="B111" s="28" t="s">
        <v>70</v>
      </c>
      <c r="C111" s="6">
        <v>1</v>
      </c>
      <c r="D111" s="18">
        <v>2.94</v>
      </c>
      <c r="E111" s="18">
        <f>PRODUCT(C111:D111)</f>
        <v>2.94</v>
      </c>
      <c r="F111" s="19">
        <v>0.23</v>
      </c>
      <c r="G111" s="17">
        <f t="shared" si="6"/>
        <v>0.68</v>
      </c>
      <c r="H111" s="19">
        <f t="shared" si="9"/>
        <v>3.62</v>
      </c>
    </row>
    <row r="112" spans="1:8" ht="15.75" customHeight="1" x14ac:dyDescent="0.3">
      <c r="A112" s="1" t="s">
        <v>223</v>
      </c>
      <c r="B112" s="28" t="s">
        <v>71</v>
      </c>
      <c r="C112" s="6">
        <v>1</v>
      </c>
      <c r="D112" s="18">
        <v>0.76</v>
      </c>
      <c r="E112" s="18">
        <f>PRODUCT(C112:D112)</f>
        <v>0.76</v>
      </c>
      <c r="F112" s="19">
        <v>0.23</v>
      </c>
      <c r="G112" s="17">
        <f t="shared" si="6"/>
        <v>0.17</v>
      </c>
      <c r="H112" s="19">
        <f t="shared" si="9"/>
        <v>0.93</v>
      </c>
    </row>
    <row r="113" spans="1:10" ht="15" customHeight="1" x14ac:dyDescent="0.3">
      <c r="A113" s="1" t="s">
        <v>224</v>
      </c>
      <c r="B113" s="25" t="s">
        <v>104</v>
      </c>
      <c r="C113" s="6">
        <v>1</v>
      </c>
      <c r="D113" s="18">
        <v>8.89</v>
      </c>
      <c r="E113" s="18">
        <f>PRODUCT(C113:D113)</f>
        <v>8.89</v>
      </c>
      <c r="F113" s="19">
        <v>0.23</v>
      </c>
      <c r="G113" s="17">
        <f t="shared" si="6"/>
        <v>2.04</v>
      </c>
      <c r="H113" s="19">
        <f t="shared" si="9"/>
        <v>10.93</v>
      </c>
    </row>
    <row r="114" spans="1:10" ht="15.75" customHeight="1" x14ac:dyDescent="0.3">
      <c r="A114" s="1" t="s">
        <v>225</v>
      </c>
      <c r="B114" s="24" t="s">
        <v>19</v>
      </c>
      <c r="C114" s="6">
        <f>6+0</f>
        <v>6</v>
      </c>
      <c r="D114" s="18">
        <v>0.31</v>
      </c>
      <c r="E114" s="18">
        <f>C114*D114</f>
        <v>1.8599999999999999</v>
      </c>
      <c r="F114" s="19">
        <v>0.23</v>
      </c>
      <c r="G114" s="17">
        <f t="shared" si="6"/>
        <v>0.43</v>
      </c>
      <c r="H114" s="19">
        <f t="shared" si="9"/>
        <v>2.29</v>
      </c>
    </row>
    <row r="115" spans="1:10" ht="15.75" customHeight="1" x14ac:dyDescent="0.3">
      <c r="A115" s="1" t="s">
        <v>226</v>
      </c>
      <c r="B115" s="28" t="s">
        <v>111</v>
      </c>
      <c r="C115" s="6">
        <v>1</v>
      </c>
      <c r="D115" s="18">
        <v>0.24</v>
      </c>
      <c r="E115" s="18">
        <f>PRODUCT(C115:D115)</f>
        <v>0.24</v>
      </c>
      <c r="F115" s="19">
        <v>0.23</v>
      </c>
      <c r="G115" s="17">
        <f t="shared" si="6"/>
        <v>0.06</v>
      </c>
      <c r="H115" s="19">
        <f t="shared" si="9"/>
        <v>0.3</v>
      </c>
    </row>
    <row r="116" spans="1:10" ht="15.75" customHeight="1" x14ac:dyDescent="0.3">
      <c r="A116" s="1" t="s">
        <v>227</v>
      </c>
      <c r="B116" s="25" t="s">
        <v>105</v>
      </c>
      <c r="C116" s="6">
        <v>2</v>
      </c>
      <c r="D116" s="18">
        <v>2.64</v>
      </c>
      <c r="E116" s="18">
        <f>PRODUCT(C116:D116)</f>
        <v>5.28</v>
      </c>
      <c r="F116" s="19">
        <v>0.23</v>
      </c>
      <c r="G116" s="17">
        <f t="shared" si="6"/>
        <v>1.21</v>
      </c>
      <c r="H116" s="19">
        <f t="shared" ref="H116" si="10">E116+G116</f>
        <v>6.49</v>
      </c>
    </row>
    <row r="117" spans="1:10" ht="15.75" customHeight="1" x14ac:dyDescent="0.3">
      <c r="A117" s="1"/>
      <c r="B117" s="5" t="s">
        <v>60</v>
      </c>
      <c r="C117" s="8"/>
      <c r="D117" s="21"/>
      <c r="E117" s="22">
        <f>SUM(E6:E116)</f>
        <v>4882.6499999999969</v>
      </c>
      <c r="F117" s="23"/>
      <c r="G117" s="23">
        <f>SUM(G6:G116)</f>
        <v>1123.03</v>
      </c>
      <c r="H117" s="22">
        <f>SUM(H6:H116)</f>
        <v>6005.6800000000021</v>
      </c>
      <c r="I117" s="2"/>
      <c r="J117" s="4"/>
    </row>
  </sheetData>
  <mergeCells count="2">
    <mergeCell ref="A1:C1"/>
    <mergeCell ref="A2:C2"/>
  </mergeCells>
  <phoneticPr fontId="4" type="noConversion"/>
  <pageMargins left="1" right="1" top="1" bottom="1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biurowe 2022r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d.stworzyjanek</cp:lastModifiedBy>
  <cp:lastPrinted>2020-11-30T11:46:22Z</cp:lastPrinted>
  <dcterms:created xsi:type="dcterms:W3CDTF">2020-11-27T17:29:32Z</dcterms:created>
  <dcterms:modified xsi:type="dcterms:W3CDTF">2021-12-28T10:46:57Z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18.1.6.0</vt:lpwstr>
  </property>
</Properties>
</file>