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2\"/>
    </mc:Choice>
  </mc:AlternateContent>
  <xr:revisionPtr revIDLastSave="0" documentId="13_ncr:1_{DF210419-BA47-4528-A333-D81458FF693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urowe 2022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5" i="1"/>
  <c r="D62" i="1"/>
  <c r="I62" i="1" l="1"/>
  <c r="D54" i="1" l="1"/>
  <c r="D44" i="1"/>
  <c r="D53" i="1"/>
  <c r="D57" i="1"/>
  <c r="D31" i="1"/>
  <c r="D33" i="1"/>
  <c r="D61" i="1"/>
  <c r="D37" i="1"/>
  <c r="D52" i="1"/>
  <c r="D25" i="1"/>
  <c r="D20" i="1"/>
  <c r="D29" i="1"/>
  <c r="D22" i="1"/>
  <c r="D24" i="1"/>
  <c r="D58" i="1"/>
  <c r="D26" i="1"/>
  <c r="D28" i="1"/>
  <c r="D27" i="1"/>
  <c r="D40" i="1"/>
  <c r="I42" i="1"/>
  <c r="I41" i="1"/>
  <c r="I54" i="1" l="1"/>
  <c r="I44" i="1"/>
  <c r="I53" i="1"/>
  <c r="I13" i="1"/>
  <c r="I61" i="1"/>
  <c r="I37" i="1"/>
  <c r="I25" i="1"/>
  <c r="I52" i="1"/>
  <c r="I20" i="1"/>
  <c r="I58" i="1"/>
  <c r="I27" i="1"/>
  <c r="I28" i="1"/>
  <c r="I43" i="1"/>
  <c r="I40" i="1"/>
  <c r="I33" i="1" l="1"/>
  <c r="F65" i="1" l="1"/>
  <c r="I23" i="1"/>
  <c r="I21" i="1"/>
  <c r="I7" i="1"/>
  <c r="I39" i="1"/>
  <c r="I31" i="1"/>
  <c r="I22" i="1"/>
  <c r="I6" i="1"/>
  <c r="I57" i="1"/>
  <c r="I30" i="1"/>
  <c r="I24" i="1"/>
  <c r="I15" i="1"/>
  <c r="I56" i="1"/>
  <c r="I64" i="1"/>
  <c r="I29" i="1"/>
  <c r="I8" i="1"/>
  <c r="I14" i="1"/>
  <c r="I55" i="1"/>
  <c r="I47" i="1"/>
  <c r="I11" i="1"/>
  <c r="I60" i="1"/>
  <c r="I35" i="1"/>
  <c r="I19" i="1"/>
  <c r="I46" i="1"/>
  <c r="I10" i="1"/>
  <c r="I59" i="1"/>
  <c r="I34" i="1"/>
  <c r="I18" i="1"/>
  <c r="I32" i="1"/>
  <c r="I17" i="1"/>
  <c r="I45" i="1"/>
  <c r="I16" i="1"/>
  <c r="I9" i="1"/>
  <c r="I26" i="1"/>
  <c r="I38" i="1"/>
  <c r="I48" i="1"/>
  <c r="I12" i="1"/>
  <c r="I63" i="1"/>
  <c r="I36" i="1"/>
  <c r="H65" i="1" l="1"/>
  <c r="I5" i="1"/>
  <c r="I65" i="1" l="1"/>
</calcChain>
</file>

<file path=xl/sharedStrings.xml><?xml version="1.0" encoding="utf-8"?>
<sst xmlns="http://schemas.openxmlformats.org/spreadsheetml/2006/main" count="193" uniqueCount="136">
  <si>
    <t>Produkt Nazwa</t>
  </si>
  <si>
    <t>Druk KP A6 401-5 Michalczyk</t>
  </si>
  <si>
    <t>Koperta C4 HK RBD Biała 130g opk. 100szt. 2137</t>
  </si>
  <si>
    <t>Koperta C4 SK Biała Opk. 50szt  Folia A&amp;G</t>
  </si>
  <si>
    <t>Koperta C5 SK Biała Opk. 50szt. Folia A&amp;G</t>
  </si>
  <si>
    <t>Koszulka Na Dokumenty A4 50 mic Krystaliczna opk 100szt KBK</t>
  </si>
  <si>
    <t>Kreda Niepyląca Biała 100szt Toma</t>
  </si>
  <si>
    <t>Marker Do Tablic Suchościeralnych Czarny Gigant Kamet</t>
  </si>
  <si>
    <t xml:space="preserve">Papier Xero A3 80g Plano Universal </t>
  </si>
  <si>
    <t>Papier Xero A4 A500 My Print</t>
  </si>
  <si>
    <t>Tusz Do Pieczątek czerwony 32-340002 Taurus</t>
  </si>
  <si>
    <t>Koszulka Na Dokumenty A4 40mic Groszkowa opk 100szt 21141215-90 Q-connect</t>
  </si>
  <si>
    <t xml:space="preserve">Marker Pernamentny TMP-01 Okrągła Końcówka Czarny Taurus
</t>
  </si>
  <si>
    <t>Zakreślacz Mix Kolorów Taurus/Leviatan 1226</t>
  </si>
  <si>
    <t>Druk Polecenie Wyjazdu Służbowego A5 Os-6 Sieradzki</t>
  </si>
  <si>
    <t>Korektor w Długopisie 12ml Metalowa Końcówka TK-212 Taurus</t>
  </si>
  <si>
    <t>Marker Do Tablic Suchościeralnych Niebieski Gigant Kamet</t>
  </si>
  <si>
    <t xml:space="preserve">Teczka Papierowa Z Gumką A4 Kolorowa Barbara
</t>
  </si>
  <si>
    <t>Teczka Papierowa A4 Wiązana Biała A4 Barbara</t>
  </si>
  <si>
    <t xml:space="preserve">Specjalny Ośrodek Szkolno-Wychowawczy </t>
  </si>
  <si>
    <t>Druk Karta Drogowa A5 SM-101 Nienumerowana Typ 802-3 Michalczyk</t>
  </si>
  <si>
    <t>Druk Kwitariusz przychodowy A5 K-53 Sieradzki</t>
  </si>
  <si>
    <t>Księga Korespondencyjna A4 96k Zielona Barbara</t>
  </si>
  <si>
    <t>Płyta CD-R 700MB 52x Koperta Titanum</t>
  </si>
  <si>
    <t xml:space="preserve">cena jed. netto </t>
  </si>
  <si>
    <t>L.P.</t>
  </si>
  <si>
    <t>RAZEM</t>
  </si>
  <si>
    <t>VAT 23%</t>
  </si>
  <si>
    <t>stawka VAT</t>
  </si>
  <si>
    <t>wartość netto</t>
  </si>
  <si>
    <t>Druk dowód wpłaty</t>
  </si>
  <si>
    <t>Taśma przezroczysta szer. 19mm</t>
  </si>
  <si>
    <t xml:space="preserve">Taśma Dwustronna 50mm </t>
  </si>
  <si>
    <t xml:space="preserve">Taśma Pakowa Przezroczysta Akrylowa 48mm x 50m </t>
  </si>
  <si>
    <t>Baterie Alkaliczne  AA/LR6 1.5V opk. 4 szt.</t>
  </si>
  <si>
    <t xml:space="preserve">Baterie Alkaliczne  LR03/AAA 1,5 V opk 4 szt </t>
  </si>
  <si>
    <t xml:space="preserve">Cienkopis Czarny </t>
  </si>
  <si>
    <t>Cienkopis Czerwony</t>
  </si>
  <si>
    <t xml:space="preserve">Cienkopis Niebieski </t>
  </si>
  <si>
    <t>Cienkopis Zielony</t>
  </si>
  <si>
    <t>Długopis ze Skuwką Czerwony 0,7 mm</t>
  </si>
  <si>
    <t>Długopis ze Skuwką Niebieski 0,7 mm</t>
  </si>
  <si>
    <t xml:space="preserve">Folia Do Laminowania A4 100mic opk 100szt </t>
  </si>
  <si>
    <t xml:space="preserve">Folia Do Laminowania A3 100mic opk 100szt  </t>
  </si>
  <si>
    <t xml:space="preserve">Folia Z Do Faxu Panasonic KX-FP207 </t>
  </si>
  <si>
    <t xml:space="preserve">Segregator  7,5 cm. Czerwony </t>
  </si>
  <si>
    <t xml:space="preserve">Segregator  7,5 cm. Zielony </t>
  </si>
  <si>
    <t xml:space="preserve">Segregator  7,5 cm. Żółty </t>
  </si>
  <si>
    <t xml:space="preserve">Bloczek Samoprzylepny 51x76mm 100szt żółty </t>
  </si>
  <si>
    <t>Gąbka Magnetyczna Do Tablic Suchościeralnych</t>
  </si>
  <si>
    <t>Wartość brutto</t>
  </si>
  <si>
    <t>Papier pakowy brązowy 300x70 cm</t>
  </si>
  <si>
    <t>pastele suche 24 kol. Maries</t>
  </si>
  <si>
    <t>Klipy Do Akt 32mm Opk.12szt.BIC 9039 Taurus</t>
  </si>
  <si>
    <t xml:space="preserve">Klipy Do Akt 51mm opk 12szt Taurus </t>
  </si>
  <si>
    <t>Klej w sztyfcie 25g Donau szt.</t>
  </si>
  <si>
    <t>Teczka Papierowa A4 Wiązana Biała A3 Barbara</t>
  </si>
  <si>
    <t>Dziennik korespondencyjny A4 96k kolor granat (Barbara)</t>
  </si>
  <si>
    <t>Skoroszyt papierowy bez fałdy (z listwą) A4 Barbara</t>
  </si>
  <si>
    <t>Klej w sztyfcie 15g GLU8048 Taurus opk. 24 szt.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</si>
  <si>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</si>
  <si>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</si>
  <si>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</si>
  <si>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</si>
  <si>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</si>
  <si>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</si>
  <si>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</si>
  <si>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</si>
  <si>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</si>
  <si>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</si>
  <si>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</si>
  <si>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</si>
  <si>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</si>
  <si>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</si>
  <si>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</si>
  <si>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</si>
  <si>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</si>
  <si>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</si>
  <si>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</si>
  <si>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</si>
  <si>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</si>
  <si>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</si>
  <si>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</si>
  <si>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</si>
  <si>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</si>
  <si>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</si>
  <si>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</si>
  <si>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</si>
  <si>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</si>
  <si>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</si>
  <si>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</si>
  <si>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</si>
  <si>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</si>
  <si>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</si>
  <si>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</si>
  <si>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</si>
  <si>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</si>
  <si>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</si>
  <si>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</si>
  <si>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</si>
  <si>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</si>
  <si>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</si>
  <si>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</si>
  <si>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</si>
  <si>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</si>
  <si>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</si>
  <si>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</si>
  <si>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</si>
  <si>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</si>
  <si>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</si>
  <si>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</si>
  <si>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</si>
  <si>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</si>
  <si>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Tusz Do Pieczątek czarny 32-340002 Taurus</t>
  </si>
  <si>
    <t>Długopis automatyczny Jet Stream SXN-101 niebieski</t>
  </si>
  <si>
    <t>Szpilki krótkie 14mm Office Pins Penword</t>
  </si>
  <si>
    <t>Pinezki techniczne srebrne S50 110 -1378 GRAND</t>
  </si>
  <si>
    <t>Taśma dwustronna 38mmx10 Dalpo</t>
  </si>
  <si>
    <t>Tusz Do Pieczątek niebieski 32-340002 Taurus</t>
  </si>
  <si>
    <t xml:space="preserve">Segregator  5 cm. Czerwony </t>
  </si>
  <si>
    <t xml:space="preserve">Segregator 5 cm. Zielony </t>
  </si>
  <si>
    <t xml:space="preserve">Segregator  5 cm. Żółty </t>
  </si>
  <si>
    <t>54.</t>
  </si>
  <si>
    <t>55.</t>
  </si>
  <si>
    <t>56.</t>
  </si>
  <si>
    <t>57.</t>
  </si>
  <si>
    <t>58.</t>
  </si>
  <si>
    <t>59.</t>
  </si>
  <si>
    <t>60.</t>
  </si>
  <si>
    <t>Ilość</t>
  </si>
  <si>
    <t>Jedn. Miary</t>
  </si>
  <si>
    <t>szt.</t>
  </si>
  <si>
    <t>op.</t>
  </si>
  <si>
    <t>ryz.</t>
  </si>
  <si>
    <t>Załącznik Nr 2d</t>
  </si>
  <si>
    <t>Część V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</si>
</sst>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16" x14ac:knownFonts="1"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38"/>
    </font>
    <font>
      <b/>
      <sz val="18"/>
      <color rgb="FF000000"/>
      <name val="Arial"/>
      <family val="2"/>
      <charset val="238"/>
    </font>
    <font>
      <sz val="8"/>
      <color rgb="FF1E395B"/>
      <name val="Segoe UI"/>
      <family val="2"/>
      <charset val="238"/>
    </font>
    <font>
      <sz val="8"/>
      <name val="Calibri"/>
      <family val="2"/>
      <scheme val="minor"/>
    </font>
    <font>
      <b/>
      <sz val="8"/>
      <color rgb="FF1E395B"/>
      <name val="Segoe UI"/>
      <family val="2"/>
      <charset val="238"/>
    </font>
    <font>
      <sz val="9"/>
      <color rgb="FF1E395B"/>
      <name val="Calibri"/>
      <family val="2"/>
      <charset val="238"/>
      <scheme val="minor"/>
    </font>
    <font>
      <b/>
      <sz val="9"/>
      <color rgb="FF1E395B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charset val="238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9"/>
      <name val="Calibri"/>
      <family val="2"/>
      <charset val="238"/>
    </font>
    <font>
      <sz val="9"/>
      <color rgb="FF00206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9"/>
      <name val="Segoe U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1">
    <xf numFmtId="0" fontId="0" fillId="0" borderId="0" xfId="0"/>
    <xf numFmtId="49" fontId="3" fillId="0" borderId="1" xfId="0" applyNumberFormat="1" applyFont="1" applyFill="1" applyBorder="1" applyAlignment="1">
      <alignment horizontal="left" vertical="top" readingOrder="1"/>
    </xf>
    <xf numFmtId="0" fontId="0" fillId="0" borderId="0" xfId="0" applyFill="1"/>
    <xf numFmtId="4" fontId="9" fillId="4" borderId="4" xfId="0" applyNumberFormat="1" applyFont="1" applyFill="1" applyBorder="1" applyAlignment="1">
      <alignment horizontal="right" vertical="center" readingOrder="1"/>
    </xf>
    <xf numFmtId="4" fontId="14" fillId="5" borderId="2" xfId="0" applyNumberFormat="1" applyFont="1" applyFill="1" applyBorder="1" applyAlignment="1">
      <alignment horizontal="right" vertical="center" readingOrder="1"/>
    </xf>
    <xf numFmtId="0" fontId="0" fillId="0" borderId="0" xfId="0" applyAlignment="1">
      <alignment wrapText="1" readingOrder="1"/>
    </xf>
    <xf numFmtId="49" fontId="6" fillId="7" borderId="3" xfId="0" applyNumberFormat="1" applyFont="1" applyFill="1" applyBorder="1" applyAlignment="1">
      <alignment horizontal="left" vertical="top" wrapText="1" readingOrder="1"/>
    </xf>
    <xf numFmtId="49" fontId="13" fillId="7" borderId="3" xfId="0" applyNumberFormat="1" applyFont="1" applyFill="1" applyBorder="1" applyAlignment="1">
      <alignment horizontal="left" vertical="top" wrapText="1" readingOrder="1"/>
    </xf>
    <xf numFmtId="49" fontId="6" fillId="7" borderId="4" xfId="0" applyNumberFormat="1" applyFont="1" applyFill="1" applyBorder="1" applyAlignment="1">
      <alignment horizontal="left" vertical="top" wrapText="1" readingOrder="1"/>
    </xf>
    <xf numFmtId="49" fontId="7" fillId="5" borderId="2" xfId="0" applyNumberFormat="1" applyFont="1" applyFill="1" applyBorder="1" applyAlignment="1">
      <alignment horizontal="left" vertical="top" wrapText="1" readingOrder="1"/>
    </xf>
    <xf numFmtId="0" fontId="0" fillId="0" borderId="0" xfId="0" applyAlignment="1">
      <alignment wrapText="1"/>
    </xf>
    <xf numFmtId="8" fontId="11" fillId="0" borderId="4" xfId="0" applyNumberFormat="1" applyFont="1" applyBorder="1" applyAlignment="1">
      <alignment wrapText="1"/>
    </xf>
    <xf numFmtId="0" fontId="10" fillId="0" borderId="4" xfId="0" applyFont="1" applyBorder="1" applyAlignment="1">
      <alignment wrapText="1"/>
    </xf>
    <xf numFmtId="8" fontId="10" fillId="0" borderId="4" xfId="0" applyNumberFormat="1" applyFont="1" applyBorder="1" applyAlignment="1">
      <alignment wrapText="1"/>
    </xf>
    <xf numFmtId="8" fontId="11" fillId="0" borderId="4" xfId="0" applyNumberFormat="1" applyFont="1" applyBorder="1" applyAlignment="1">
      <alignment horizontal="right" wrapText="1"/>
    </xf>
    <xf numFmtId="0" fontId="10" fillId="0" borderId="4" xfId="0" applyFont="1" applyFill="1" applyBorder="1" applyAlignment="1">
      <alignment wrapText="1"/>
    </xf>
    <xf numFmtId="8" fontId="12" fillId="6" borderId="4" xfId="0" applyNumberFormat="1" applyFont="1" applyFill="1" applyBorder="1" applyAlignment="1">
      <alignment wrapText="1"/>
    </xf>
    <xf numFmtId="0" fontId="9" fillId="6" borderId="4" xfId="0" applyFont="1" applyFill="1" applyBorder="1" applyAlignment="1">
      <alignment wrapText="1"/>
    </xf>
    <xf numFmtId="8" fontId="9" fillId="6" borderId="4" xfId="0" applyNumberFormat="1" applyFont="1" applyFill="1" applyBorder="1" applyAlignment="1">
      <alignment wrapText="1"/>
    </xf>
    <xf numFmtId="8" fontId="10" fillId="0" borderId="4" xfId="0" applyNumberFormat="1" applyFont="1" applyBorder="1" applyAlignment="1">
      <alignment horizontal="right" wrapText="1"/>
    </xf>
    <xf numFmtId="8" fontId="11" fillId="5" borderId="0" xfId="0" applyNumberFormat="1" applyFont="1" applyFill="1" applyAlignment="1">
      <alignment wrapText="1"/>
    </xf>
    <xf numFmtId="0" fontId="10" fillId="5" borderId="0" xfId="0" applyFont="1" applyFill="1" applyAlignment="1">
      <alignment wrapText="1"/>
    </xf>
    <xf numFmtId="8" fontId="10" fillId="5" borderId="0" xfId="0" applyNumberFormat="1" applyFont="1" applyFill="1" applyAlignment="1">
      <alignment wrapText="1"/>
    </xf>
    <xf numFmtId="0" fontId="9" fillId="4" borderId="4" xfId="0" applyFont="1" applyFill="1" applyBorder="1"/>
    <xf numFmtId="49" fontId="3" fillId="0" borderId="0" xfId="0" applyNumberFormat="1" applyFont="1" applyFill="1" applyBorder="1" applyAlignment="1">
      <alignment horizontal="left" vertical="top" readingOrder="1"/>
    </xf>
    <xf numFmtId="49" fontId="6" fillId="0" borderId="3" xfId="0" applyNumberFormat="1" applyFont="1" applyFill="1" applyBorder="1" applyAlignment="1">
      <alignment horizontal="left" vertical="top" wrapText="1" readingOrder="1"/>
    </xf>
    <xf numFmtId="49" fontId="13" fillId="0" borderId="3" xfId="0" applyNumberFormat="1" applyFont="1" applyFill="1" applyBorder="1" applyAlignment="1">
      <alignment horizontal="left" vertical="top" wrapText="1" readingOrder="1"/>
    </xf>
    <xf numFmtId="49" fontId="6" fillId="0" borderId="4" xfId="0" applyNumberFormat="1" applyFont="1" applyFill="1" applyBorder="1" applyAlignment="1">
      <alignment horizontal="left" vertical="top" wrapText="1" readingOrder="1"/>
    </xf>
    <xf numFmtId="49" fontId="3" fillId="0" borderId="6" xfId="0" applyNumberFormat="1" applyFont="1" applyFill="1" applyBorder="1" applyAlignment="1">
      <alignment horizontal="left" vertical="top" readingOrder="1"/>
    </xf>
    <xf numFmtId="49" fontId="6" fillId="0" borderId="7" xfId="0" applyNumberFormat="1" applyFont="1" applyFill="1" applyBorder="1" applyAlignment="1">
      <alignment horizontal="left" vertical="top" wrapText="1" readingOrder="1"/>
    </xf>
    <xf numFmtId="49" fontId="6" fillId="3" borderId="7" xfId="0" applyNumberFormat="1" applyFont="1" applyFill="1" applyBorder="1" applyAlignment="1">
      <alignment horizontal="left" vertical="top" wrapText="1" readingOrder="1"/>
    </xf>
    <xf numFmtId="0" fontId="9" fillId="4" borderId="8" xfId="0" applyFont="1" applyFill="1" applyBorder="1"/>
    <xf numFmtId="8" fontId="11" fillId="0" borderId="8" xfId="0" applyNumberFormat="1" applyFont="1" applyBorder="1" applyAlignment="1">
      <alignment wrapText="1"/>
    </xf>
    <xf numFmtId="0" fontId="10" fillId="0" borderId="8" xfId="0" applyFont="1" applyBorder="1" applyAlignment="1">
      <alignment wrapText="1"/>
    </xf>
    <xf numFmtId="8" fontId="10" fillId="0" borderId="8" xfId="0" applyNumberFormat="1" applyFont="1" applyBorder="1" applyAlignment="1">
      <alignment wrapText="1"/>
    </xf>
    <xf numFmtId="49" fontId="5" fillId="2" borderId="4" xfId="0" applyNumberFormat="1" applyFont="1" applyFill="1" applyBorder="1" applyAlignment="1">
      <alignment horizontal="left" vertical="center" readingOrder="1"/>
    </xf>
    <xf numFmtId="49" fontId="5" fillId="2" borderId="4" xfId="0" applyNumberFormat="1" applyFont="1" applyFill="1" applyBorder="1" applyAlignment="1">
      <alignment horizontal="left" vertical="center" wrapText="1" readingOrder="1"/>
    </xf>
    <xf numFmtId="49" fontId="5" fillId="2" borderId="4" xfId="0" applyNumberFormat="1" applyFont="1" applyFill="1" applyBorder="1" applyAlignment="1">
      <alignment horizontal="left" vertical="top" wrapText="1" readingOrder="1"/>
    </xf>
    <xf numFmtId="49" fontId="15" fillId="0" borderId="5" xfId="0" applyNumberFormat="1" applyFont="1" applyFill="1" applyBorder="1" applyAlignment="1">
      <alignment horizontal="center" vertical="top" readingOrder="1"/>
    </xf>
    <xf numFmtId="0" fontId="1" fillId="0" borderId="0" xfId="0" applyNumberFormat="1" applyFont="1" applyFill="1" applyAlignment="1">
      <alignment horizontal="right" vertical="top" wrapText="1" readingOrder="1"/>
    </xf>
    <xf numFmtId="0" fontId="2" fillId="0" borderId="0" xfId="0" applyNumberFormat="1" applyFont="1" applyFill="1" applyAlignment="1">
      <alignment horizontal="center" vertical="top" wrapText="1" readingOrder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65"/>
  <sheetViews>
    <sheetView tabSelected="1" topLeftCell="A40" zoomScale="90" zoomScaleNormal="90" workbookViewId="0">
      <selection activeCell="P57" sqref="O57:P57"/>
    </sheetView>
  </sheetViews>
  <sheetFormatPr defaultRowHeight="14.4" x14ac:dyDescent="0.3"/>
  <cols>
    <col min="1" max="1" width="3.44140625" bestFit="1" customWidth="1"/>
    <col min="2" max="2" width="47.6640625" style="5" customWidth="1"/>
    <col min="3" max="3" width="10.44140625" style="5" customWidth="1"/>
    <col min="4" max="4" width="8.5546875" customWidth="1"/>
    <col min="5" max="5" width="8.109375" style="10" bestFit="1" customWidth="1"/>
    <col min="6" max="6" width="16" style="10" customWidth="1"/>
    <col min="7" max="7" width="6.6640625" style="10" bestFit="1" customWidth="1"/>
    <col min="8" max="8" width="7.6640625" style="10" bestFit="1" customWidth="1"/>
    <col min="9" max="9" width="9" style="10" bestFit="1" customWidth="1"/>
    <col min="11" max="11" width="9.6640625" bestFit="1" customWidth="1"/>
  </cols>
  <sheetData>
    <row r="1" spans="1:9" ht="18.75" customHeight="1" x14ac:dyDescent="0.3">
      <c r="A1" s="39"/>
      <c r="B1" s="39"/>
      <c r="C1" s="39"/>
      <c r="D1" s="39"/>
    </row>
    <row r="2" spans="1:9" ht="21.75" customHeight="1" x14ac:dyDescent="0.3">
      <c r="A2" s="40" t="s">
        <v>135</v>
      </c>
      <c r="B2" s="40"/>
      <c r="C2" s="40"/>
      <c r="D2" s="40"/>
    </row>
    <row r="3" spans="1:9" ht="15" customHeight="1" x14ac:dyDescent="0.3">
      <c r="A3" s="2"/>
      <c r="B3" s="38" t="s">
        <v>19</v>
      </c>
      <c r="C3" s="24"/>
      <c r="D3" s="2"/>
      <c r="F3" s="10" t="s">
        <v>134</v>
      </c>
    </row>
    <row r="4" spans="1:9" ht="22.8" x14ac:dyDescent="0.3">
      <c r="A4" s="35" t="s">
        <v>25</v>
      </c>
      <c r="B4" s="36" t="s">
        <v>0</v>
      </c>
      <c r="C4" s="36" t="s">
        <v>130</v>
      </c>
      <c r="D4" s="37" t="s">
        <v>129</v>
      </c>
      <c r="E4" s="36" t="s">
        <v>24</v>
      </c>
      <c r="F4" s="36" t="s">
        <v>29</v>
      </c>
      <c r="G4" s="36" t="s">
        <v>28</v>
      </c>
      <c r="H4" s="36" t="s">
        <v>27</v>
      </c>
      <c r="I4" s="36" t="s">
        <v>50</v>
      </c>
    </row>
    <row r="5" spans="1:9" ht="24" x14ac:dyDescent="0.3">
      <c r="A5" s="28" t="s">
        <v>60</v>
      </c>
      <c r="B5" s="29" t="s">
        <v>20</v>
      </c>
      <c r="C5" s="30" t="s">
        <v>131</v>
      </c>
      <c r="D5" s="31">
        <v>5</v>
      </c>
      <c r="E5" s="32"/>
      <c r="F5" s="32">
        <f>E5*D5</f>
        <v>0</v>
      </c>
      <c r="G5" s="33">
        <v>0.23</v>
      </c>
      <c r="H5" s="34">
        <f>ROUND(F5*G5,2)</f>
        <v>0</v>
      </c>
      <c r="I5" s="34">
        <f t="shared" ref="I5:I39" si="0">F5+H5</f>
        <v>0</v>
      </c>
    </row>
    <row r="6" spans="1:9" x14ac:dyDescent="0.3">
      <c r="A6" s="28" t="s">
        <v>61</v>
      </c>
      <c r="B6" s="25" t="s">
        <v>34</v>
      </c>
      <c r="C6" s="6" t="s">
        <v>132</v>
      </c>
      <c r="D6" s="23">
        <v>10</v>
      </c>
      <c r="E6" s="11"/>
      <c r="F6" s="32">
        <f t="shared" ref="F6:F64" si="1">E6*D6</f>
        <v>0</v>
      </c>
      <c r="G6" s="12">
        <v>0.23</v>
      </c>
      <c r="H6" s="34">
        <f t="shared" ref="H6:H64" si="2">ROUND(F6*G6,2)</f>
        <v>0</v>
      </c>
      <c r="I6" s="13">
        <f t="shared" si="0"/>
        <v>0</v>
      </c>
    </row>
    <row r="7" spans="1:9" x14ac:dyDescent="0.3">
      <c r="A7" s="28" t="s">
        <v>62</v>
      </c>
      <c r="B7" s="25" t="s">
        <v>35</v>
      </c>
      <c r="C7" s="6" t="s">
        <v>132</v>
      </c>
      <c r="D7" s="23">
        <v>10</v>
      </c>
      <c r="E7" s="11"/>
      <c r="F7" s="32">
        <f t="shared" si="1"/>
        <v>0</v>
      </c>
      <c r="G7" s="12">
        <v>0.23</v>
      </c>
      <c r="H7" s="34">
        <f t="shared" si="2"/>
        <v>0</v>
      </c>
      <c r="I7" s="13">
        <f t="shared" si="0"/>
        <v>0</v>
      </c>
    </row>
    <row r="8" spans="1:9" x14ac:dyDescent="0.3">
      <c r="A8" s="28" t="s">
        <v>63</v>
      </c>
      <c r="B8" s="25" t="s">
        <v>48</v>
      </c>
      <c r="C8" s="6" t="s">
        <v>132</v>
      </c>
      <c r="D8" s="23">
        <v>20</v>
      </c>
      <c r="E8" s="14"/>
      <c r="F8" s="32">
        <f t="shared" si="1"/>
        <v>0</v>
      </c>
      <c r="G8" s="12">
        <v>0.23</v>
      </c>
      <c r="H8" s="34">
        <f t="shared" si="2"/>
        <v>0</v>
      </c>
      <c r="I8" s="13">
        <f t="shared" si="0"/>
        <v>0</v>
      </c>
    </row>
    <row r="9" spans="1:9" x14ac:dyDescent="0.3">
      <c r="A9" s="28" t="s">
        <v>64</v>
      </c>
      <c r="B9" s="25" t="s">
        <v>36</v>
      </c>
      <c r="C9" s="6" t="s">
        <v>131</v>
      </c>
      <c r="D9" s="23">
        <v>3</v>
      </c>
      <c r="E9" s="14"/>
      <c r="F9" s="32">
        <f t="shared" si="1"/>
        <v>0</v>
      </c>
      <c r="G9" s="12">
        <v>0.23</v>
      </c>
      <c r="H9" s="34">
        <f t="shared" si="2"/>
        <v>0</v>
      </c>
      <c r="I9" s="13">
        <f t="shared" si="0"/>
        <v>0</v>
      </c>
    </row>
    <row r="10" spans="1:9" x14ac:dyDescent="0.3">
      <c r="A10" s="28" t="s">
        <v>65</v>
      </c>
      <c r="B10" s="25" t="s">
        <v>37</v>
      </c>
      <c r="C10" s="6" t="s">
        <v>131</v>
      </c>
      <c r="D10" s="23">
        <v>3</v>
      </c>
      <c r="E10" s="11"/>
      <c r="F10" s="32">
        <f t="shared" si="1"/>
        <v>0</v>
      </c>
      <c r="G10" s="12">
        <v>0.23</v>
      </c>
      <c r="H10" s="34">
        <f t="shared" si="2"/>
        <v>0</v>
      </c>
      <c r="I10" s="13">
        <f t="shared" si="0"/>
        <v>0</v>
      </c>
    </row>
    <row r="11" spans="1:9" x14ac:dyDescent="0.3">
      <c r="A11" s="28" t="s">
        <v>66</v>
      </c>
      <c r="B11" s="25" t="s">
        <v>38</v>
      </c>
      <c r="C11" s="6" t="s">
        <v>131</v>
      </c>
      <c r="D11" s="23">
        <v>3</v>
      </c>
      <c r="E11" s="11"/>
      <c r="F11" s="32">
        <f t="shared" si="1"/>
        <v>0</v>
      </c>
      <c r="G11" s="12">
        <v>0.23</v>
      </c>
      <c r="H11" s="34">
        <f t="shared" si="2"/>
        <v>0</v>
      </c>
      <c r="I11" s="13">
        <f t="shared" si="0"/>
        <v>0</v>
      </c>
    </row>
    <row r="12" spans="1:9" x14ac:dyDescent="0.3">
      <c r="A12" s="28" t="s">
        <v>67</v>
      </c>
      <c r="B12" s="25" t="s">
        <v>39</v>
      </c>
      <c r="C12" s="6" t="s">
        <v>131</v>
      </c>
      <c r="D12" s="23">
        <v>3</v>
      </c>
      <c r="E12" s="11"/>
      <c r="F12" s="32">
        <f t="shared" si="1"/>
        <v>0</v>
      </c>
      <c r="G12" s="12">
        <v>0.23</v>
      </c>
      <c r="H12" s="34">
        <f t="shared" si="2"/>
        <v>0</v>
      </c>
      <c r="I12" s="13">
        <f t="shared" si="0"/>
        <v>0</v>
      </c>
    </row>
    <row r="13" spans="1:9" x14ac:dyDescent="0.3">
      <c r="A13" s="28" t="s">
        <v>68</v>
      </c>
      <c r="B13" s="25" t="s">
        <v>114</v>
      </c>
      <c r="C13" s="6" t="s">
        <v>131</v>
      </c>
      <c r="D13" s="23">
        <v>10</v>
      </c>
      <c r="E13" s="11"/>
      <c r="F13" s="32">
        <f t="shared" si="1"/>
        <v>0</v>
      </c>
      <c r="G13" s="12">
        <v>0.23</v>
      </c>
      <c r="H13" s="34">
        <f t="shared" si="2"/>
        <v>0</v>
      </c>
      <c r="I13" s="13">
        <f t="shared" si="0"/>
        <v>0</v>
      </c>
    </row>
    <row r="14" spans="1:9" x14ac:dyDescent="0.3">
      <c r="A14" s="28" t="s">
        <v>69</v>
      </c>
      <c r="B14" s="25" t="s">
        <v>40</v>
      </c>
      <c r="C14" s="6" t="s">
        <v>131</v>
      </c>
      <c r="D14" s="23">
        <v>5</v>
      </c>
      <c r="E14" s="11"/>
      <c r="F14" s="32">
        <f t="shared" si="1"/>
        <v>0</v>
      </c>
      <c r="G14" s="12">
        <v>0.23</v>
      </c>
      <c r="H14" s="34">
        <f t="shared" si="2"/>
        <v>0</v>
      </c>
      <c r="I14" s="13">
        <f t="shared" si="0"/>
        <v>0</v>
      </c>
    </row>
    <row r="15" spans="1:9" x14ac:dyDescent="0.3">
      <c r="A15" s="28" t="s">
        <v>70</v>
      </c>
      <c r="B15" s="25" t="s">
        <v>41</v>
      </c>
      <c r="C15" s="6" t="s">
        <v>131</v>
      </c>
      <c r="D15" s="23">
        <v>10</v>
      </c>
      <c r="E15" s="11"/>
      <c r="F15" s="32">
        <f t="shared" si="1"/>
        <v>0</v>
      </c>
      <c r="G15" s="12">
        <v>0.23</v>
      </c>
      <c r="H15" s="34">
        <f t="shared" si="2"/>
        <v>0</v>
      </c>
      <c r="I15" s="13">
        <f t="shared" si="0"/>
        <v>0</v>
      </c>
    </row>
    <row r="16" spans="1:9" x14ac:dyDescent="0.3">
      <c r="A16" s="28" t="s">
        <v>71</v>
      </c>
      <c r="B16" s="25" t="s">
        <v>30</v>
      </c>
      <c r="C16" s="6" t="s">
        <v>131</v>
      </c>
      <c r="D16" s="23">
        <v>5</v>
      </c>
      <c r="E16" s="14"/>
      <c r="F16" s="32">
        <f t="shared" si="1"/>
        <v>0</v>
      </c>
      <c r="G16" s="12">
        <v>0.23</v>
      </c>
      <c r="H16" s="34">
        <f t="shared" si="2"/>
        <v>0</v>
      </c>
      <c r="I16" s="13">
        <f t="shared" si="0"/>
        <v>0</v>
      </c>
    </row>
    <row r="17" spans="1:9" x14ac:dyDescent="0.3">
      <c r="A17" s="28" t="s">
        <v>72</v>
      </c>
      <c r="B17" s="25" t="s">
        <v>1</v>
      </c>
      <c r="C17" s="6" t="s">
        <v>131</v>
      </c>
      <c r="D17" s="23">
        <v>5</v>
      </c>
      <c r="E17" s="14"/>
      <c r="F17" s="32">
        <f t="shared" si="1"/>
        <v>0</v>
      </c>
      <c r="G17" s="12">
        <v>0.23</v>
      </c>
      <c r="H17" s="34">
        <f t="shared" si="2"/>
        <v>0</v>
      </c>
      <c r="I17" s="13">
        <f t="shared" si="0"/>
        <v>0</v>
      </c>
    </row>
    <row r="18" spans="1:9" x14ac:dyDescent="0.3">
      <c r="A18" s="28" t="s">
        <v>73</v>
      </c>
      <c r="B18" s="25" t="s">
        <v>21</v>
      </c>
      <c r="C18" s="6" t="s">
        <v>131</v>
      </c>
      <c r="D18" s="23">
        <v>5</v>
      </c>
      <c r="E18" s="14"/>
      <c r="F18" s="32">
        <f t="shared" si="1"/>
        <v>0</v>
      </c>
      <c r="G18" s="12">
        <v>0.23</v>
      </c>
      <c r="H18" s="34">
        <f t="shared" si="2"/>
        <v>0</v>
      </c>
      <c r="I18" s="13">
        <f t="shared" si="0"/>
        <v>0</v>
      </c>
    </row>
    <row r="19" spans="1:9" x14ac:dyDescent="0.3">
      <c r="A19" s="28" t="s">
        <v>74</v>
      </c>
      <c r="B19" s="25" t="s">
        <v>14</v>
      </c>
      <c r="C19" s="6" t="s">
        <v>131</v>
      </c>
      <c r="D19" s="23">
        <v>2</v>
      </c>
      <c r="E19" s="14"/>
      <c r="F19" s="32">
        <f t="shared" si="1"/>
        <v>0</v>
      </c>
      <c r="G19" s="12">
        <v>0.23</v>
      </c>
      <c r="H19" s="34">
        <f t="shared" si="2"/>
        <v>0</v>
      </c>
      <c r="I19" s="13">
        <f t="shared" si="0"/>
        <v>0</v>
      </c>
    </row>
    <row r="20" spans="1:9" x14ac:dyDescent="0.3">
      <c r="A20" s="28" t="s">
        <v>75</v>
      </c>
      <c r="B20" s="25" t="s">
        <v>57</v>
      </c>
      <c r="C20" s="6" t="s">
        <v>131</v>
      </c>
      <c r="D20" s="23">
        <f>1+0</f>
        <v>1</v>
      </c>
      <c r="E20" s="14"/>
      <c r="F20" s="32">
        <f t="shared" si="1"/>
        <v>0</v>
      </c>
      <c r="G20" s="12">
        <v>0.23</v>
      </c>
      <c r="H20" s="34">
        <f t="shared" si="2"/>
        <v>0</v>
      </c>
      <c r="I20" s="13">
        <f t="shared" si="0"/>
        <v>0</v>
      </c>
    </row>
    <row r="21" spans="1:9" x14ac:dyDescent="0.3">
      <c r="A21" s="28" t="s">
        <v>76</v>
      </c>
      <c r="B21" s="25" t="s">
        <v>43</v>
      </c>
      <c r="C21" s="6" t="s">
        <v>132</v>
      </c>
      <c r="D21" s="23">
        <v>1</v>
      </c>
      <c r="E21" s="11"/>
      <c r="F21" s="32">
        <f t="shared" si="1"/>
        <v>0</v>
      </c>
      <c r="G21" s="12">
        <v>0.23</v>
      </c>
      <c r="H21" s="34">
        <f t="shared" si="2"/>
        <v>0</v>
      </c>
      <c r="I21" s="13">
        <f t="shared" si="0"/>
        <v>0</v>
      </c>
    </row>
    <row r="22" spans="1:9" x14ac:dyDescent="0.3">
      <c r="A22" s="28" t="s">
        <v>77</v>
      </c>
      <c r="B22" s="25" t="s">
        <v>42</v>
      </c>
      <c r="C22" s="6" t="s">
        <v>132</v>
      </c>
      <c r="D22" s="23">
        <f>1+0</f>
        <v>1</v>
      </c>
      <c r="E22" s="11"/>
      <c r="F22" s="32">
        <f t="shared" si="1"/>
        <v>0</v>
      </c>
      <c r="G22" s="12">
        <v>0.23</v>
      </c>
      <c r="H22" s="34">
        <f t="shared" si="2"/>
        <v>0</v>
      </c>
      <c r="I22" s="13">
        <f t="shared" si="0"/>
        <v>0</v>
      </c>
    </row>
    <row r="23" spans="1:9" x14ac:dyDescent="0.3">
      <c r="A23" s="28" t="s">
        <v>78</v>
      </c>
      <c r="B23" s="25" t="s">
        <v>44</v>
      </c>
      <c r="C23" s="6" t="s">
        <v>131</v>
      </c>
      <c r="D23" s="23">
        <v>1</v>
      </c>
      <c r="E23" s="14"/>
      <c r="F23" s="32">
        <f t="shared" si="1"/>
        <v>0</v>
      </c>
      <c r="G23" s="12">
        <v>0.23</v>
      </c>
      <c r="H23" s="34">
        <f t="shared" si="2"/>
        <v>0</v>
      </c>
      <c r="I23" s="13">
        <f t="shared" si="0"/>
        <v>0</v>
      </c>
    </row>
    <row r="24" spans="1:9" x14ac:dyDescent="0.3">
      <c r="A24" s="28" t="s">
        <v>79</v>
      </c>
      <c r="B24" s="25" t="s">
        <v>49</v>
      </c>
      <c r="C24" s="6" t="s">
        <v>131</v>
      </c>
      <c r="D24" s="23">
        <f>5+0</f>
        <v>5</v>
      </c>
      <c r="E24" s="11"/>
      <c r="F24" s="32">
        <f t="shared" si="1"/>
        <v>0</v>
      </c>
      <c r="G24" s="12">
        <v>0.23</v>
      </c>
      <c r="H24" s="34">
        <f t="shared" si="2"/>
        <v>0</v>
      </c>
      <c r="I24" s="13">
        <f t="shared" si="0"/>
        <v>0</v>
      </c>
    </row>
    <row r="25" spans="1:9" x14ac:dyDescent="0.3">
      <c r="A25" s="28" t="s">
        <v>80</v>
      </c>
      <c r="B25" s="25" t="s">
        <v>59</v>
      </c>
      <c r="C25" s="6" t="s">
        <v>132</v>
      </c>
      <c r="D25" s="23">
        <f>24+0</f>
        <v>24</v>
      </c>
      <c r="E25" s="14"/>
      <c r="F25" s="32">
        <f t="shared" si="1"/>
        <v>0</v>
      </c>
      <c r="G25" s="12">
        <v>0.23</v>
      </c>
      <c r="H25" s="34">
        <f t="shared" si="2"/>
        <v>0</v>
      </c>
      <c r="I25" s="13">
        <f t="shared" si="0"/>
        <v>0</v>
      </c>
    </row>
    <row r="26" spans="1:9" x14ac:dyDescent="0.3">
      <c r="A26" s="28" t="s">
        <v>81</v>
      </c>
      <c r="B26" s="25" t="s">
        <v>55</v>
      </c>
      <c r="C26" s="6" t="s">
        <v>131</v>
      </c>
      <c r="D26" s="23">
        <f>10+0</f>
        <v>10</v>
      </c>
      <c r="E26" s="14"/>
      <c r="F26" s="32">
        <f t="shared" si="1"/>
        <v>0</v>
      </c>
      <c r="G26" s="12">
        <v>0.23</v>
      </c>
      <c r="H26" s="34">
        <f t="shared" si="2"/>
        <v>0</v>
      </c>
      <c r="I26" s="13">
        <f t="shared" si="0"/>
        <v>0</v>
      </c>
    </row>
    <row r="27" spans="1:9" x14ac:dyDescent="0.3">
      <c r="A27" s="28" t="s">
        <v>82</v>
      </c>
      <c r="B27" s="25" t="s">
        <v>53</v>
      </c>
      <c r="C27" s="6" t="s">
        <v>132</v>
      </c>
      <c r="D27" s="23">
        <f>2+0</f>
        <v>2</v>
      </c>
      <c r="E27" s="14"/>
      <c r="F27" s="32">
        <f t="shared" si="1"/>
        <v>0</v>
      </c>
      <c r="G27" s="12">
        <v>0.23</v>
      </c>
      <c r="H27" s="34">
        <f t="shared" si="2"/>
        <v>0</v>
      </c>
      <c r="I27" s="13">
        <f t="shared" si="0"/>
        <v>0</v>
      </c>
    </row>
    <row r="28" spans="1:9" x14ac:dyDescent="0.3">
      <c r="A28" s="28" t="s">
        <v>83</v>
      </c>
      <c r="B28" s="25" t="s">
        <v>54</v>
      </c>
      <c r="C28" s="6" t="s">
        <v>132</v>
      </c>
      <c r="D28" s="23">
        <f>2+0</f>
        <v>2</v>
      </c>
      <c r="E28" s="14"/>
      <c r="F28" s="32">
        <f t="shared" si="1"/>
        <v>0</v>
      </c>
      <c r="G28" s="12">
        <v>0.23</v>
      </c>
      <c r="H28" s="34">
        <f t="shared" si="2"/>
        <v>0</v>
      </c>
      <c r="I28" s="13">
        <f t="shared" si="0"/>
        <v>0</v>
      </c>
    </row>
    <row r="29" spans="1:9" x14ac:dyDescent="0.3">
      <c r="A29" s="28" t="s">
        <v>84</v>
      </c>
      <c r="B29" s="25" t="s">
        <v>2</v>
      </c>
      <c r="C29" s="6" t="s">
        <v>132</v>
      </c>
      <c r="D29" s="23">
        <f>20+0</f>
        <v>20</v>
      </c>
      <c r="E29" s="14"/>
      <c r="F29" s="32">
        <f t="shared" si="1"/>
        <v>0</v>
      </c>
      <c r="G29" s="12">
        <v>0.23</v>
      </c>
      <c r="H29" s="34">
        <f t="shared" si="2"/>
        <v>0</v>
      </c>
      <c r="I29" s="13">
        <f t="shared" si="0"/>
        <v>0</v>
      </c>
    </row>
    <row r="30" spans="1:9" x14ac:dyDescent="0.3">
      <c r="A30" s="28" t="s">
        <v>85</v>
      </c>
      <c r="B30" s="25" t="s">
        <v>3</v>
      </c>
      <c r="C30" s="6" t="s">
        <v>132</v>
      </c>
      <c r="D30" s="23">
        <v>2</v>
      </c>
      <c r="E30" s="11"/>
      <c r="F30" s="32">
        <f t="shared" si="1"/>
        <v>0</v>
      </c>
      <c r="G30" s="12">
        <v>0.23</v>
      </c>
      <c r="H30" s="34">
        <f t="shared" si="2"/>
        <v>0</v>
      </c>
      <c r="I30" s="13">
        <f t="shared" si="0"/>
        <v>0</v>
      </c>
    </row>
    <row r="31" spans="1:9" x14ac:dyDescent="0.3">
      <c r="A31" s="28" t="s">
        <v>86</v>
      </c>
      <c r="B31" s="25" t="s">
        <v>4</v>
      </c>
      <c r="C31" s="6" t="s">
        <v>132</v>
      </c>
      <c r="D31" s="23">
        <f>1+1</f>
        <v>2</v>
      </c>
      <c r="E31" s="11"/>
      <c r="F31" s="32">
        <f t="shared" si="1"/>
        <v>0</v>
      </c>
      <c r="G31" s="12">
        <v>0.23</v>
      </c>
      <c r="H31" s="34">
        <f t="shared" si="2"/>
        <v>0</v>
      </c>
      <c r="I31" s="13">
        <f t="shared" si="0"/>
        <v>0</v>
      </c>
    </row>
    <row r="32" spans="1:9" x14ac:dyDescent="0.3">
      <c r="A32" s="28" t="s">
        <v>87</v>
      </c>
      <c r="B32" s="25" t="s">
        <v>15</v>
      </c>
      <c r="C32" s="6" t="s">
        <v>131</v>
      </c>
      <c r="D32" s="23">
        <v>5</v>
      </c>
      <c r="E32" s="11"/>
      <c r="F32" s="32">
        <f t="shared" si="1"/>
        <v>0</v>
      </c>
      <c r="G32" s="12">
        <v>0.23</v>
      </c>
      <c r="H32" s="34">
        <f t="shared" si="2"/>
        <v>0</v>
      </c>
      <c r="I32" s="13">
        <f t="shared" si="0"/>
        <v>0</v>
      </c>
    </row>
    <row r="33" spans="1:9" ht="24" x14ac:dyDescent="0.3">
      <c r="A33" s="28" t="s">
        <v>88</v>
      </c>
      <c r="B33" s="25" t="s">
        <v>11</v>
      </c>
      <c r="C33" s="6" t="s">
        <v>132</v>
      </c>
      <c r="D33" s="23">
        <f>1+2+3</f>
        <v>6</v>
      </c>
      <c r="E33" s="11"/>
      <c r="F33" s="32">
        <f t="shared" si="1"/>
        <v>0</v>
      </c>
      <c r="G33" s="15">
        <v>0.23</v>
      </c>
      <c r="H33" s="34">
        <f t="shared" si="2"/>
        <v>0</v>
      </c>
      <c r="I33" s="13">
        <f t="shared" si="0"/>
        <v>0</v>
      </c>
    </row>
    <row r="34" spans="1:9" x14ac:dyDescent="0.3">
      <c r="A34" s="28" t="s">
        <v>89</v>
      </c>
      <c r="B34" s="25" t="s">
        <v>5</v>
      </c>
      <c r="C34" s="6" t="s">
        <v>132</v>
      </c>
      <c r="D34" s="23">
        <v>15</v>
      </c>
      <c r="E34" s="11"/>
      <c r="F34" s="32">
        <f t="shared" si="1"/>
        <v>0</v>
      </c>
      <c r="G34" s="12">
        <v>0.23</v>
      </c>
      <c r="H34" s="34">
        <f t="shared" si="2"/>
        <v>0</v>
      </c>
      <c r="I34" s="13">
        <f t="shared" si="0"/>
        <v>0</v>
      </c>
    </row>
    <row r="35" spans="1:9" x14ac:dyDescent="0.3">
      <c r="A35" s="28" t="s">
        <v>90</v>
      </c>
      <c r="B35" s="25" t="s">
        <v>6</v>
      </c>
      <c r="C35" s="6" t="s">
        <v>132</v>
      </c>
      <c r="D35" s="23">
        <v>10</v>
      </c>
      <c r="E35" s="11"/>
      <c r="F35" s="32">
        <f t="shared" si="1"/>
        <v>0</v>
      </c>
      <c r="G35" s="12">
        <v>0.23</v>
      </c>
      <c r="H35" s="34">
        <f t="shared" si="2"/>
        <v>0</v>
      </c>
      <c r="I35" s="13">
        <f t="shared" si="0"/>
        <v>0</v>
      </c>
    </row>
    <row r="36" spans="1:9" x14ac:dyDescent="0.3">
      <c r="A36" s="28" t="s">
        <v>91</v>
      </c>
      <c r="B36" s="25" t="s">
        <v>22</v>
      </c>
      <c r="C36" s="6" t="s">
        <v>131</v>
      </c>
      <c r="D36" s="23">
        <v>1</v>
      </c>
      <c r="E36" s="14"/>
      <c r="F36" s="32">
        <f t="shared" si="1"/>
        <v>0</v>
      </c>
      <c r="G36" s="12">
        <v>0.23</v>
      </c>
      <c r="H36" s="34">
        <f t="shared" si="2"/>
        <v>0</v>
      </c>
      <c r="I36" s="13">
        <f t="shared" si="0"/>
        <v>0</v>
      </c>
    </row>
    <row r="37" spans="1:9" x14ac:dyDescent="0.3">
      <c r="A37" s="28" t="s">
        <v>92</v>
      </c>
      <c r="B37" s="25" t="s">
        <v>7</v>
      </c>
      <c r="C37" s="6" t="s">
        <v>131</v>
      </c>
      <c r="D37" s="23">
        <f>12+0</f>
        <v>12</v>
      </c>
      <c r="E37" s="11"/>
      <c r="F37" s="32">
        <f t="shared" si="1"/>
        <v>0</v>
      </c>
      <c r="G37" s="12">
        <v>0.23</v>
      </c>
      <c r="H37" s="34">
        <f t="shared" si="2"/>
        <v>0</v>
      </c>
      <c r="I37" s="13">
        <f t="shared" si="0"/>
        <v>0</v>
      </c>
    </row>
    <row r="38" spans="1:9" x14ac:dyDescent="0.3">
      <c r="A38" s="28" t="s">
        <v>93</v>
      </c>
      <c r="B38" s="25" t="s">
        <v>16</v>
      </c>
      <c r="C38" s="6" t="s">
        <v>131</v>
      </c>
      <c r="D38" s="23">
        <v>10</v>
      </c>
      <c r="E38" s="11"/>
      <c r="F38" s="32">
        <f t="shared" si="1"/>
        <v>0</v>
      </c>
      <c r="G38" s="12">
        <v>0.23</v>
      </c>
      <c r="H38" s="34">
        <f t="shared" si="2"/>
        <v>0</v>
      </c>
      <c r="I38" s="13">
        <f t="shared" si="0"/>
        <v>0</v>
      </c>
    </row>
    <row r="39" spans="1:9" ht="24" x14ac:dyDescent="0.3">
      <c r="A39" s="28" t="s">
        <v>94</v>
      </c>
      <c r="B39" s="25" t="s">
        <v>12</v>
      </c>
      <c r="C39" s="6" t="s">
        <v>131</v>
      </c>
      <c r="D39" s="23">
        <v>10</v>
      </c>
      <c r="E39" s="11"/>
      <c r="F39" s="32">
        <f t="shared" si="1"/>
        <v>0</v>
      </c>
      <c r="G39" s="12">
        <v>0.23</v>
      </c>
      <c r="H39" s="34">
        <f t="shared" si="2"/>
        <v>0</v>
      </c>
      <c r="I39" s="13">
        <f t="shared" si="0"/>
        <v>0</v>
      </c>
    </row>
    <row r="40" spans="1:9" x14ac:dyDescent="0.3">
      <c r="A40" s="28" t="s">
        <v>95</v>
      </c>
      <c r="B40" s="26" t="s">
        <v>51</v>
      </c>
      <c r="C40" s="7" t="s">
        <v>131</v>
      </c>
      <c r="D40" s="3">
        <f>5+0</f>
        <v>5</v>
      </c>
      <c r="E40" s="16"/>
      <c r="F40" s="32">
        <f t="shared" si="1"/>
        <v>0</v>
      </c>
      <c r="G40" s="17">
        <v>0.23</v>
      </c>
      <c r="H40" s="34">
        <f t="shared" si="2"/>
        <v>0</v>
      </c>
      <c r="I40" s="18">
        <f>SUM(F40+H40)</f>
        <v>0</v>
      </c>
    </row>
    <row r="41" spans="1:9" x14ac:dyDescent="0.3">
      <c r="A41" s="28" t="s">
        <v>96</v>
      </c>
      <c r="B41" s="26" t="s">
        <v>8</v>
      </c>
      <c r="C41" s="7" t="s">
        <v>133</v>
      </c>
      <c r="D41" s="3">
        <v>5</v>
      </c>
      <c r="E41" s="16"/>
      <c r="F41" s="32">
        <f t="shared" si="1"/>
        <v>0</v>
      </c>
      <c r="G41" s="17">
        <v>0.23</v>
      </c>
      <c r="H41" s="34">
        <f t="shared" si="2"/>
        <v>0</v>
      </c>
      <c r="I41" s="18">
        <f>SUM(F41+H41)</f>
        <v>0</v>
      </c>
    </row>
    <row r="42" spans="1:9" x14ac:dyDescent="0.3">
      <c r="A42" s="28" t="s">
        <v>97</v>
      </c>
      <c r="B42" s="26" t="s">
        <v>9</v>
      </c>
      <c r="C42" s="7" t="s">
        <v>133</v>
      </c>
      <c r="D42" s="3">
        <v>100</v>
      </c>
      <c r="E42" s="16"/>
      <c r="F42" s="32">
        <f t="shared" si="1"/>
        <v>0</v>
      </c>
      <c r="G42" s="17">
        <v>0.23</v>
      </c>
      <c r="H42" s="34">
        <f t="shared" si="2"/>
        <v>0</v>
      </c>
      <c r="I42" s="18">
        <f>SUM(F42+H42)</f>
        <v>0</v>
      </c>
    </row>
    <row r="43" spans="1:9" x14ac:dyDescent="0.3">
      <c r="A43" s="28" t="s">
        <v>98</v>
      </c>
      <c r="B43" s="26" t="s">
        <v>52</v>
      </c>
      <c r="C43" s="7" t="s">
        <v>131</v>
      </c>
      <c r="D43" s="3">
        <v>1</v>
      </c>
      <c r="E43" s="16"/>
      <c r="F43" s="32">
        <f t="shared" si="1"/>
        <v>0</v>
      </c>
      <c r="G43" s="17">
        <v>0.23</v>
      </c>
      <c r="H43" s="34">
        <f t="shared" si="2"/>
        <v>0</v>
      </c>
      <c r="I43" s="18">
        <f>SUM(F43+H43)</f>
        <v>0</v>
      </c>
    </row>
    <row r="44" spans="1:9" x14ac:dyDescent="0.3">
      <c r="A44" s="28" t="s">
        <v>99</v>
      </c>
      <c r="B44" s="26" t="s">
        <v>116</v>
      </c>
      <c r="C44" s="7" t="s">
        <v>132</v>
      </c>
      <c r="D44" s="3">
        <f>10+0</f>
        <v>10</v>
      </c>
      <c r="E44" s="16"/>
      <c r="F44" s="32">
        <f t="shared" si="1"/>
        <v>0</v>
      </c>
      <c r="G44" s="17">
        <v>0.23</v>
      </c>
      <c r="H44" s="34">
        <f t="shared" si="2"/>
        <v>0</v>
      </c>
      <c r="I44" s="18">
        <f>SUM(F44+H44)</f>
        <v>0</v>
      </c>
    </row>
    <row r="45" spans="1:9" x14ac:dyDescent="0.3">
      <c r="A45" s="28" t="s">
        <v>100</v>
      </c>
      <c r="B45" s="25" t="s">
        <v>23</v>
      </c>
      <c r="C45" s="6" t="s">
        <v>131</v>
      </c>
      <c r="D45" s="23">
        <v>10</v>
      </c>
      <c r="E45" s="11"/>
      <c r="F45" s="32">
        <f t="shared" si="1"/>
        <v>0</v>
      </c>
      <c r="G45" s="12">
        <v>0.23</v>
      </c>
      <c r="H45" s="34">
        <f t="shared" si="2"/>
        <v>0</v>
      </c>
      <c r="I45" s="13">
        <f t="shared" ref="I45:I64" si="3">F45+H45</f>
        <v>0</v>
      </c>
    </row>
    <row r="46" spans="1:9" x14ac:dyDescent="0.3">
      <c r="A46" s="28" t="s">
        <v>101</v>
      </c>
      <c r="B46" s="25" t="s">
        <v>45</v>
      </c>
      <c r="C46" s="6" t="s">
        <v>131</v>
      </c>
      <c r="D46" s="23">
        <v>10</v>
      </c>
      <c r="E46" s="11"/>
      <c r="F46" s="32">
        <f t="shared" si="1"/>
        <v>0</v>
      </c>
      <c r="G46" s="12">
        <v>0.23</v>
      </c>
      <c r="H46" s="34">
        <f t="shared" si="2"/>
        <v>0</v>
      </c>
      <c r="I46" s="13">
        <f t="shared" si="3"/>
        <v>0</v>
      </c>
    </row>
    <row r="47" spans="1:9" x14ac:dyDescent="0.3">
      <c r="A47" s="28" t="s">
        <v>102</v>
      </c>
      <c r="B47" s="25" t="s">
        <v>46</v>
      </c>
      <c r="C47" s="6" t="s">
        <v>131</v>
      </c>
      <c r="D47" s="23">
        <v>10</v>
      </c>
      <c r="E47" s="11"/>
      <c r="F47" s="32">
        <f t="shared" si="1"/>
        <v>0</v>
      </c>
      <c r="G47" s="12">
        <v>0.23</v>
      </c>
      <c r="H47" s="34">
        <f t="shared" si="2"/>
        <v>0</v>
      </c>
      <c r="I47" s="13">
        <f t="shared" si="3"/>
        <v>0</v>
      </c>
    </row>
    <row r="48" spans="1:9" x14ac:dyDescent="0.3">
      <c r="A48" s="28" t="s">
        <v>103</v>
      </c>
      <c r="B48" s="25" t="s">
        <v>47</v>
      </c>
      <c r="C48" s="6" t="s">
        <v>131</v>
      </c>
      <c r="D48" s="23">
        <v>10</v>
      </c>
      <c r="E48" s="14"/>
      <c r="F48" s="32">
        <f t="shared" si="1"/>
        <v>0</v>
      </c>
      <c r="G48" s="12">
        <v>0.23</v>
      </c>
      <c r="H48" s="34">
        <f t="shared" si="2"/>
        <v>0</v>
      </c>
      <c r="I48" s="13">
        <f t="shared" si="3"/>
        <v>0</v>
      </c>
    </row>
    <row r="49" spans="1:9" x14ac:dyDescent="0.3">
      <c r="A49" s="28" t="s">
        <v>104</v>
      </c>
      <c r="B49" s="25" t="s">
        <v>119</v>
      </c>
      <c r="C49" s="6" t="s">
        <v>131</v>
      </c>
      <c r="D49" s="23">
        <v>10</v>
      </c>
      <c r="E49" s="14"/>
      <c r="F49" s="32">
        <f t="shared" si="1"/>
        <v>0</v>
      </c>
      <c r="G49" s="12">
        <v>0.23</v>
      </c>
      <c r="H49" s="34">
        <f t="shared" si="2"/>
        <v>0</v>
      </c>
      <c r="I49" s="13">
        <v>0</v>
      </c>
    </row>
    <row r="50" spans="1:9" x14ac:dyDescent="0.3">
      <c r="A50" s="28" t="s">
        <v>105</v>
      </c>
      <c r="B50" s="25" t="s">
        <v>120</v>
      </c>
      <c r="C50" s="6" t="s">
        <v>131</v>
      </c>
      <c r="D50" s="23">
        <v>10</v>
      </c>
      <c r="E50" s="14"/>
      <c r="F50" s="32">
        <f t="shared" si="1"/>
        <v>0</v>
      </c>
      <c r="G50" s="12">
        <v>0.23</v>
      </c>
      <c r="H50" s="34">
        <f t="shared" si="2"/>
        <v>0</v>
      </c>
      <c r="I50" s="13">
        <v>0</v>
      </c>
    </row>
    <row r="51" spans="1:9" x14ac:dyDescent="0.3">
      <c r="A51" s="28" t="s">
        <v>106</v>
      </c>
      <c r="B51" s="25" t="s">
        <v>121</v>
      </c>
      <c r="C51" s="6" t="s">
        <v>131</v>
      </c>
      <c r="D51" s="23">
        <v>10</v>
      </c>
      <c r="E51" s="14"/>
      <c r="F51" s="32">
        <f t="shared" si="1"/>
        <v>0</v>
      </c>
      <c r="G51" s="12">
        <v>0.23</v>
      </c>
      <c r="H51" s="34">
        <f t="shared" si="2"/>
        <v>0</v>
      </c>
      <c r="I51" s="13">
        <v>0</v>
      </c>
    </row>
    <row r="52" spans="1:9" x14ac:dyDescent="0.3">
      <c r="A52" s="28" t="s">
        <v>107</v>
      </c>
      <c r="B52" s="25" t="s">
        <v>58</v>
      </c>
      <c r="C52" s="6" t="s">
        <v>131</v>
      </c>
      <c r="D52" s="23">
        <f>50+50</f>
        <v>100</v>
      </c>
      <c r="E52" s="14"/>
      <c r="F52" s="32">
        <f t="shared" si="1"/>
        <v>0</v>
      </c>
      <c r="G52" s="12">
        <v>0.23</v>
      </c>
      <c r="H52" s="34">
        <f t="shared" si="2"/>
        <v>0</v>
      </c>
      <c r="I52" s="13">
        <f t="shared" si="3"/>
        <v>0</v>
      </c>
    </row>
    <row r="53" spans="1:9" x14ac:dyDescent="0.3">
      <c r="A53" s="28" t="s">
        <v>108</v>
      </c>
      <c r="B53" s="25" t="s">
        <v>115</v>
      </c>
      <c r="C53" s="6" t="s">
        <v>132</v>
      </c>
      <c r="D53" s="23">
        <f>10+0</f>
        <v>10</v>
      </c>
      <c r="E53" s="14"/>
      <c r="F53" s="32">
        <f t="shared" si="1"/>
        <v>0</v>
      </c>
      <c r="G53" s="12">
        <v>0.23</v>
      </c>
      <c r="H53" s="34">
        <f t="shared" si="2"/>
        <v>0</v>
      </c>
      <c r="I53" s="13">
        <f t="shared" si="3"/>
        <v>0</v>
      </c>
    </row>
    <row r="54" spans="1:9" x14ac:dyDescent="0.3">
      <c r="A54" s="28" t="s">
        <v>109</v>
      </c>
      <c r="B54" s="25" t="s">
        <v>117</v>
      </c>
      <c r="C54" s="6" t="s">
        <v>131</v>
      </c>
      <c r="D54" s="23">
        <f>5+0</f>
        <v>5</v>
      </c>
      <c r="E54" s="14"/>
      <c r="F54" s="32">
        <f t="shared" si="1"/>
        <v>0</v>
      </c>
      <c r="G54" s="12">
        <v>0.23</v>
      </c>
      <c r="H54" s="34">
        <f t="shared" si="2"/>
        <v>0</v>
      </c>
      <c r="I54" s="13">
        <f t="shared" si="3"/>
        <v>0</v>
      </c>
    </row>
    <row r="55" spans="1:9" x14ac:dyDescent="0.3">
      <c r="A55" s="28" t="s">
        <v>110</v>
      </c>
      <c r="B55" s="25" t="s">
        <v>32</v>
      </c>
      <c r="C55" s="6" t="s">
        <v>131</v>
      </c>
      <c r="D55" s="23">
        <v>15</v>
      </c>
      <c r="E55" s="11"/>
      <c r="F55" s="32">
        <f t="shared" si="1"/>
        <v>0</v>
      </c>
      <c r="G55" s="12">
        <v>0.23</v>
      </c>
      <c r="H55" s="34">
        <f t="shared" si="2"/>
        <v>0</v>
      </c>
      <c r="I55" s="13">
        <f t="shared" si="3"/>
        <v>0</v>
      </c>
    </row>
    <row r="56" spans="1:9" x14ac:dyDescent="0.3">
      <c r="A56" s="28" t="s">
        <v>111</v>
      </c>
      <c r="B56" s="25" t="s">
        <v>33</v>
      </c>
      <c r="C56" s="6" t="s">
        <v>131</v>
      </c>
      <c r="D56" s="23">
        <v>15</v>
      </c>
      <c r="E56" s="11"/>
      <c r="F56" s="32">
        <f t="shared" si="1"/>
        <v>0</v>
      </c>
      <c r="G56" s="12">
        <v>0.23</v>
      </c>
      <c r="H56" s="34">
        <f t="shared" si="2"/>
        <v>0</v>
      </c>
      <c r="I56" s="13">
        <f t="shared" si="3"/>
        <v>0</v>
      </c>
    </row>
    <row r="57" spans="1:9" x14ac:dyDescent="0.3">
      <c r="A57" s="28" t="s">
        <v>112</v>
      </c>
      <c r="B57" s="27" t="s">
        <v>31</v>
      </c>
      <c r="C57" s="8" t="s">
        <v>131</v>
      </c>
      <c r="D57" s="23">
        <f>6+0</f>
        <v>6</v>
      </c>
      <c r="E57" s="19"/>
      <c r="F57" s="32">
        <f t="shared" si="1"/>
        <v>0</v>
      </c>
      <c r="G57" s="12">
        <v>0.23</v>
      </c>
      <c r="H57" s="34">
        <f t="shared" si="2"/>
        <v>0</v>
      </c>
      <c r="I57" s="13">
        <f t="shared" si="3"/>
        <v>0</v>
      </c>
    </row>
    <row r="58" spans="1:9" x14ac:dyDescent="0.3">
      <c r="A58" s="28" t="s">
        <v>122</v>
      </c>
      <c r="B58" s="27" t="s">
        <v>56</v>
      </c>
      <c r="C58" s="8" t="s">
        <v>131</v>
      </c>
      <c r="D58" s="23">
        <f>4+0</f>
        <v>4</v>
      </c>
      <c r="E58" s="11"/>
      <c r="F58" s="32">
        <f t="shared" si="1"/>
        <v>0</v>
      </c>
      <c r="G58" s="12">
        <v>0.23</v>
      </c>
      <c r="H58" s="34">
        <f t="shared" si="2"/>
        <v>0</v>
      </c>
      <c r="I58" s="13">
        <f t="shared" si="3"/>
        <v>0</v>
      </c>
    </row>
    <row r="59" spans="1:9" x14ac:dyDescent="0.3">
      <c r="A59" s="28" t="s">
        <v>123</v>
      </c>
      <c r="B59" s="27" t="s">
        <v>18</v>
      </c>
      <c r="C59" s="8" t="s">
        <v>131</v>
      </c>
      <c r="D59" s="23">
        <v>50</v>
      </c>
      <c r="E59" s="11"/>
      <c r="F59" s="32">
        <f t="shared" si="1"/>
        <v>0</v>
      </c>
      <c r="G59" s="12">
        <v>0.23</v>
      </c>
      <c r="H59" s="34">
        <f t="shared" si="2"/>
        <v>0</v>
      </c>
      <c r="I59" s="13">
        <f t="shared" si="3"/>
        <v>0</v>
      </c>
    </row>
    <row r="60" spans="1:9" ht="24" x14ac:dyDescent="0.3">
      <c r="A60" s="28" t="s">
        <v>124</v>
      </c>
      <c r="B60" s="27" t="s">
        <v>17</v>
      </c>
      <c r="C60" s="8" t="s">
        <v>131</v>
      </c>
      <c r="D60" s="23">
        <v>20</v>
      </c>
      <c r="E60" s="11"/>
      <c r="F60" s="32">
        <f t="shared" si="1"/>
        <v>0</v>
      </c>
      <c r="G60" s="12">
        <v>0.23</v>
      </c>
      <c r="H60" s="34">
        <f t="shared" si="2"/>
        <v>0</v>
      </c>
      <c r="I60" s="13">
        <f t="shared" si="3"/>
        <v>0</v>
      </c>
    </row>
    <row r="61" spans="1:9" x14ac:dyDescent="0.3">
      <c r="A61" s="28" t="s">
        <v>125</v>
      </c>
      <c r="B61" s="27" t="s">
        <v>113</v>
      </c>
      <c r="C61" s="8" t="s">
        <v>131</v>
      </c>
      <c r="D61" s="23">
        <f>1+0</f>
        <v>1</v>
      </c>
      <c r="E61" s="11"/>
      <c r="F61" s="32">
        <f t="shared" si="1"/>
        <v>0</v>
      </c>
      <c r="G61" s="12">
        <v>0.23</v>
      </c>
      <c r="H61" s="34">
        <f t="shared" si="2"/>
        <v>0</v>
      </c>
      <c r="I61" s="13">
        <f t="shared" si="3"/>
        <v>0</v>
      </c>
    </row>
    <row r="62" spans="1:9" x14ac:dyDescent="0.3">
      <c r="A62" s="28" t="s">
        <v>126</v>
      </c>
      <c r="B62" s="27" t="s">
        <v>118</v>
      </c>
      <c r="C62" s="8" t="s">
        <v>131</v>
      </c>
      <c r="D62" s="23">
        <f>1+0</f>
        <v>1</v>
      </c>
      <c r="E62" s="11"/>
      <c r="F62" s="32">
        <f t="shared" si="1"/>
        <v>0</v>
      </c>
      <c r="G62" s="12">
        <v>0.23</v>
      </c>
      <c r="H62" s="34">
        <f t="shared" si="2"/>
        <v>0</v>
      </c>
      <c r="I62" s="13">
        <f t="shared" ref="I62" si="4">F62+H62</f>
        <v>0</v>
      </c>
    </row>
    <row r="63" spans="1:9" x14ac:dyDescent="0.3">
      <c r="A63" s="28" t="s">
        <v>127</v>
      </c>
      <c r="B63" s="27" t="s">
        <v>10</v>
      </c>
      <c r="C63" s="8" t="s">
        <v>131</v>
      </c>
      <c r="D63" s="23">
        <v>1</v>
      </c>
      <c r="E63" s="11"/>
      <c r="F63" s="32">
        <f t="shared" si="1"/>
        <v>0</v>
      </c>
      <c r="G63" s="12">
        <v>0.23</v>
      </c>
      <c r="H63" s="34">
        <f t="shared" si="2"/>
        <v>0</v>
      </c>
      <c r="I63" s="13">
        <f t="shared" si="3"/>
        <v>0</v>
      </c>
    </row>
    <row r="64" spans="1:9" x14ac:dyDescent="0.3">
      <c r="A64" s="28" t="s">
        <v>128</v>
      </c>
      <c r="B64" s="27" t="s">
        <v>13</v>
      </c>
      <c r="C64" s="8" t="s">
        <v>131</v>
      </c>
      <c r="D64" s="23">
        <v>10</v>
      </c>
      <c r="E64" s="11"/>
      <c r="F64" s="32">
        <f t="shared" si="1"/>
        <v>0</v>
      </c>
      <c r="G64" s="12">
        <v>0.23</v>
      </c>
      <c r="H64" s="34">
        <f t="shared" si="2"/>
        <v>0</v>
      </c>
      <c r="I64" s="13">
        <f t="shared" si="3"/>
        <v>0</v>
      </c>
    </row>
    <row r="65" spans="1:9" x14ac:dyDescent="0.3">
      <c r="A65" s="1"/>
      <c r="B65" s="9" t="s">
        <v>26</v>
      </c>
      <c r="C65" s="9"/>
      <c r="D65" s="4"/>
      <c r="E65" s="20"/>
      <c r="F65" s="20">
        <f>SUM(F5:F64)</f>
        <v>0</v>
      </c>
      <c r="G65" s="21">
        <v>0.23</v>
      </c>
      <c r="H65" s="22">
        <f>SUM(H5:H64)</f>
        <v>0</v>
      </c>
      <c r="I65" s="20">
        <f>SUM(I5:I64)</f>
        <v>0</v>
      </c>
    </row>
  </sheetData>
  <mergeCells count="2">
    <mergeCell ref="A1:D1"/>
    <mergeCell ref="A2:D2"/>
  </mergeCells>
  <phoneticPr fontId="4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2022r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d.stworzyjanek</cp:lastModifiedBy>
  <cp:lastPrinted>2021-12-17T13:55:58Z</cp:lastPrinted>
  <dcterms:created xsi:type="dcterms:W3CDTF">2020-11-27T17:29:32Z</dcterms:created>
  <dcterms:modified xsi:type="dcterms:W3CDTF">2021-12-28T10:04:29Z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