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C:\Users\d.stworzyjanek\Desktop\PCUW\ZAMÓWIENIA ZAPYTANIA\PCUW BIUROWE\2022\"/>
    </mc:Choice>
  </mc:AlternateContent>
  <xr:revisionPtr revIDLastSave="0" documentId="13_ncr:1_{DFE2830A-433C-4D4A-A196-FF4327BAED6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iurowe 2021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5" i="1"/>
  <c r="D83" i="1"/>
  <c r="D58" i="1"/>
  <c r="D61" i="1"/>
  <c r="D82" i="1"/>
  <c r="D52" i="1"/>
  <c r="D69" i="1"/>
  <c r="D75" i="1"/>
  <c r="D71" i="1"/>
  <c r="D68" i="1"/>
  <c r="D57" i="1"/>
  <c r="D47" i="1"/>
  <c r="D45" i="1"/>
  <c r="D41" i="1"/>
  <c r="D36" i="1"/>
  <c r="D33" i="1"/>
  <c r="D27" i="1"/>
  <c r="D25" i="1"/>
  <c r="D23" i="1"/>
  <c r="D22" i="1"/>
  <c r="D9" i="1"/>
  <c r="D8" i="1"/>
  <c r="D5" i="1"/>
  <c r="D43" i="1"/>
  <c r="D26" i="1"/>
  <c r="D20" i="1"/>
  <c r="D54" i="1"/>
  <c r="D81" i="1"/>
  <c r="D59" i="1"/>
  <c r="D28" i="1"/>
  <c r="D56" i="1"/>
  <c r="D80" i="1"/>
  <c r="D79" i="1"/>
  <c r="D77" i="1"/>
  <c r="D72" i="1"/>
  <c r="D70" i="1"/>
  <c r="D66" i="1"/>
  <c r="D65" i="1"/>
  <c r="D64" i="1"/>
  <c r="D51" i="1"/>
  <c r="D46" i="1"/>
  <c r="D44" i="1"/>
  <c r="D42" i="1"/>
  <c r="D40" i="1"/>
  <c r="D39" i="1"/>
  <c r="D38" i="1"/>
  <c r="D37" i="1"/>
  <c r="D35" i="1"/>
  <c r="D31" i="1"/>
  <c r="D30" i="1"/>
  <c r="D24" i="1"/>
  <c r="D21" i="1"/>
  <c r="D12" i="1"/>
  <c r="D10" i="1"/>
  <c r="I83" i="1" l="1"/>
  <c r="I52" i="1"/>
  <c r="I69" i="1"/>
  <c r="I54" i="1"/>
  <c r="I81" i="1"/>
  <c r="I59" i="1"/>
  <c r="I28" i="1"/>
  <c r="I55" i="1"/>
  <c r="I56" i="1"/>
  <c r="I80" i="1" l="1"/>
  <c r="I77" i="1"/>
  <c r="I72" i="1"/>
  <c r="I68" i="1"/>
  <c r="I63" i="1"/>
  <c r="I53" i="1"/>
  <c r="I46" i="1"/>
  <c r="I38" i="1"/>
  <c r="I32" i="1"/>
  <c r="I31" i="1"/>
  <c r="I25" i="1"/>
  <c r="I24" i="1"/>
  <c r="I16" i="1"/>
  <c r="I9" i="1"/>
  <c r="I8" i="1"/>
  <c r="F84" i="1" l="1"/>
  <c r="I34" i="1"/>
  <c r="I39" i="1"/>
  <c r="I30" i="1"/>
  <c r="I45" i="1"/>
  <c r="I75" i="1"/>
  <c r="I13" i="1"/>
  <c r="I19" i="1"/>
  <c r="I58" i="1"/>
  <c r="I64" i="1"/>
  <c r="I82" i="1"/>
  <c r="I7" i="1"/>
  <c r="I41" i="1"/>
  <c r="I71" i="1"/>
  <c r="I15" i="1"/>
  <c r="I37" i="1"/>
  <c r="I47" i="1"/>
  <c r="I51" i="1"/>
  <c r="I27" i="1"/>
  <c r="I66" i="1"/>
  <c r="I73" i="1"/>
  <c r="I11" i="1"/>
  <c r="I17" i="1"/>
  <c r="I23" i="1"/>
  <c r="I43" i="1"/>
  <c r="I49" i="1"/>
  <c r="I79" i="1"/>
  <c r="I14" i="1"/>
  <c r="I22" i="1"/>
  <c r="I44" i="1"/>
  <c r="I70" i="1"/>
  <c r="I78" i="1"/>
  <c r="I12" i="1"/>
  <c r="I20" i="1"/>
  <c r="I42" i="1"/>
  <c r="I50" i="1"/>
  <c r="I60" i="1"/>
  <c r="I67" i="1"/>
  <c r="I76" i="1"/>
  <c r="I36" i="1"/>
  <c r="I10" i="1"/>
  <c r="I18" i="1"/>
  <c r="I26" i="1"/>
  <c r="I33" i="1"/>
  <c r="I40" i="1"/>
  <c r="I48" i="1"/>
  <c r="I57" i="1"/>
  <c r="I65" i="1"/>
  <c r="I74" i="1"/>
  <c r="I61" i="1"/>
  <c r="I21" i="1"/>
  <c r="I35" i="1"/>
  <c r="I62" i="1"/>
  <c r="I6" i="1"/>
  <c r="I29" i="1"/>
  <c r="H84" i="1" l="1"/>
  <c r="I5" i="1"/>
  <c r="I84" i="1" s="1"/>
</calcChain>
</file>

<file path=xl/sharedStrings.xml><?xml version="1.0" encoding="utf-8"?>
<sst xmlns="http://schemas.openxmlformats.org/spreadsheetml/2006/main" count="250" uniqueCount="174">
  <si>
    <t>Produkt Nazwa</t>
  </si>
  <si>
    <t>Baterie Alkaliczne Philips AA/LR6 1.5V opk. 4 szt.</t>
  </si>
  <si>
    <t>Bloczek Samoprzylepny 76x76mm 100szt żółty 14047611-06  Office Products</t>
  </si>
  <si>
    <t>Cienkopis Taurus Grand Czarny F-104 GR-280 Szpital</t>
  </si>
  <si>
    <t xml:space="preserve">Cienkopis Taurus Grand Czerwony F-104 GR-280 </t>
  </si>
  <si>
    <t>Cienkopis Taurus Grand Niebieski F-104 GR-280</t>
  </si>
  <si>
    <t>Cienkopis Taurus Grand Zielony F-104 GR-280 Szpital</t>
  </si>
  <si>
    <t>Długopis ze Skuwką Flexi Niebieski 0,7 mm. 814407 Penmate</t>
  </si>
  <si>
    <t>Folia Do Laminowania A4 100mic opk 100szt  216x303 20325425-90 Office</t>
  </si>
  <si>
    <t>Klej w sztyfcie 25g Donau opak. 12 szt</t>
  </si>
  <si>
    <t>Koperta C4 HK RBD Biała 130g opk. 100szt. 2137</t>
  </si>
  <si>
    <t>Koperta C6 SK Biała opk. 50szt. Folia A&amp;G</t>
  </si>
  <si>
    <t>Koszulka Na Dokumenty A4 50 mic Krystaliczna opk 100szt KBK</t>
  </si>
  <si>
    <t xml:space="preserve">Papier Xero A3 80g Plano Universal </t>
  </si>
  <si>
    <t>Papier Xero A4 A500 My Print</t>
  </si>
  <si>
    <t>Taśma 1 19mm 130-1286 20m opk. 6szt Grand</t>
  </si>
  <si>
    <t>Teczka Papierowa Biała Wiązana  A4 opk.50szt Bigo</t>
  </si>
  <si>
    <t>Brulion A4 96k Kratka Budget 60g 400116557 Bantex</t>
  </si>
  <si>
    <t>Spinacze Biurowe 28mm opk 100szt Yanda</t>
  </si>
  <si>
    <t xml:space="preserve">Spinacze Biurowe 50mm opak 100szt 110-1650 Yanda </t>
  </si>
  <si>
    <t>Zakreślacz Mix Kolorów Taurus/Leviatan 1226</t>
  </si>
  <si>
    <t>Bateria Litowa CR2032 Powerton</t>
  </si>
  <si>
    <t>Baterie Alkaliczne Energizer C/LR14 1.5V opk. 2 szt.</t>
  </si>
  <si>
    <t xml:space="preserve">Baterie Alkaliczne Philips LR03/AAA 1,5 V opk 4 szt </t>
  </si>
  <si>
    <t>Bloczek Samoprzylepny 51x38mm 100szt żółty opk 3 szt 14047411-06 Office Product</t>
  </si>
  <si>
    <t>Klipy Do Akt 25mm Opk.12szt.BIC 9039 Taurus</t>
  </si>
  <si>
    <t xml:space="preserve">Klipy Do Akt 41mm opk 12szt Taurus </t>
  </si>
  <si>
    <t>Korektor w Długopisie 12ml Metalowa Końcówka TK-212 Taurus</t>
  </si>
  <si>
    <t>Ołówek Z Gumką HB Pen 9202 Taurus</t>
  </si>
  <si>
    <t>Pinezki Beczułki opk 50szt Pup 9203 Pup 9004 Taurus</t>
  </si>
  <si>
    <t>Spinacze Biurowe 25mm Okrągłe opk 100 szt Paper Clips</t>
  </si>
  <si>
    <t xml:space="preserve">Teczka Papierowa Z Gumką A4 Kolorowa Barbara
</t>
  </si>
  <si>
    <t xml:space="preserve">Poradnia Psychologiczno-Pedagogiczna w Wyszkowie </t>
  </si>
  <si>
    <t>Akumulator Philips LR03 AAA 1000 mAh opk. 4 szt.</t>
  </si>
  <si>
    <t>Bloczek Samoprzylepny 51x38mm  opk 3szt 4kol KF01224 Q-Connect</t>
  </si>
  <si>
    <t>Blok Biurowy A4 100k Budget 60g 400116672 Bantex</t>
  </si>
  <si>
    <t>Blok Biurowy A4 100k linia 200068 Interdruk</t>
  </si>
  <si>
    <t>Blok Biurowy A4 50k Budget 60g 400116671 Bantex</t>
  </si>
  <si>
    <t>Blok Biurowy A4 50k Interactive 206305 Interdruk</t>
  </si>
  <si>
    <t>Blok rysunkowy A4 biały 20k 060006 Interdruk</t>
  </si>
  <si>
    <t>Blok Rysunkowy A4 Kolorowy 20k Poligraf</t>
  </si>
  <si>
    <t>Blok Techniczny A4 Creatinio 10k Biały 400079849</t>
  </si>
  <si>
    <t>Brulion A4 96k Kratka 16031111-99 Q-connect</t>
  </si>
  <si>
    <t>Długopis Automatyczny Żelowy G-2 Niebieski BL-G2-5-L Pilot</t>
  </si>
  <si>
    <t>Farby Plakatowe 6kol 20 ml Mona</t>
  </si>
  <si>
    <t xml:space="preserve">Folia Do Laminowania A3 80mic opk 100szt Standard Opus </t>
  </si>
  <si>
    <t>Folia Z Panasonic Do Faxu Dwupak KXFA52 opk. 2 szt. Kris</t>
  </si>
  <si>
    <t>Gumka Do ścierania 40-140184 opk.20szt Taurus</t>
  </si>
  <si>
    <t>Gumki Recepturki 50g 130-1356 Kw trade</t>
  </si>
  <si>
    <t>Klej Szkolny W Tubie 50g 100-0079 opk.30szt  Ok Office</t>
  </si>
  <si>
    <t>Koperta C4 HK Biała opk. 50szt. Folia A&amp;G</t>
  </si>
  <si>
    <t>Koperta C5 Hk Biała 90g opk. 500szt. 1338 1628 A&amp;G</t>
  </si>
  <si>
    <t>Kostka Kolorowa Nieklejona 83x83 Interdruk 178084</t>
  </si>
  <si>
    <t>Kredki Edding 12 Kol.Amex 5/12</t>
  </si>
  <si>
    <t xml:space="preserve">Kredki Świecowe 12 Kol 170-1383 Fiorello </t>
  </si>
  <si>
    <t>Księga Korespondencyjna A4 300k 021824229004 Warta</t>
  </si>
  <si>
    <t>Księga Korespondencyjna A4 96k Bordowa Barbara</t>
  </si>
  <si>
    <t>Księga Korespondencyjna A4 96k Granat Barbara</t>
  </si>
  <si>
    <t>Marker Do CD Dwustronny Czarny Toma TO-320</t>
  </si>
  <si>
    <t>Marker Do Tablic Suchościeralnych opak. 4 kol. Kamet</t>
  </si>
  <si>
    <t>Płyn Do Tablic Suchoscieralnych 250ml  Z410 Granit</t>
  </si>
  <si>
    <t>Segregator KBK PP 7,5 cm. Niebieski Swiss(niebieski) 06.070.6094 625310</t>
  </si>
  <si>
    <t xml:space="preserve">Skorowidz A4 96 kart 400115965 Hamelin
</t>
  </si>
  <si>
    <t>Teczka Papierowa A4 Wiązana Biała A4 Barbara</t>
  </si>
  <si>
    <t>Zakładki Indeksujące 20x50 Grand GR-Z4-50</t>
  </si>
  <si>
    <t>Zakładki Indeksujące Papierowe 20x50mm 48-120078 Taurus</t>
  </si>
  <si>
    <t>Zeszyt A5 16k Linia Potrójna  Interdruk Mix wzorów 172259</t>
  </si>
  <si>
    <t>Zeszyt A5 32k Linia Laminowany Mix Wzorów Unipap 001018</t>
  </si>
  <si>
    <t>Zeszyt A5 32k linia Podwójna kolorowa 200136 Interdruk</t>
  </si>
  <si>
    <t>Zeszyt Eco A5 16k Kratka Mix 400122731 Hamelin</t>
  </si>
  <si>
    <t>Zeszyt Eco A5 32k Kratka Mix 400122738 Hamelin</t>
  </si>
  <si>
    <t>Zszywki 10/5 opk 1000szt 18071019-19 Office Product</t>
  </si>
  <si>
    <t xml:space="preserve">cena jed. netto </t>
  </si>
  <si>
    <t>L.P.</t>
  </si>
  <si>
    <t>RAZEM</t>
  </si>
  <si>
    <t>VAT 23%</t>
  </si>
  <si>
    <t>stawka VAT</t>
  </si>
  <si>
    <t>wartość netto</t>
  </si>
  <si>
    <t xml:space="preserve">plastelina </t>
  </si>
  <si>
    <t>Wartość brutto</t>
  </si>
  <si>
    <t>Nożyczki Biurowe 16 Cm gumowy uchwyt eko 82-110065 Taurus</t>
  </si>
  <si>
    <t>dziurkacz zwykły metalowy do 25 kartek, ustawienie na A5, A4</t>
  </si>
  <si>
    <t>pędzelek szkolny zestaw</t>
  </si>
  <si>
    <t>Notatnik A5 z gumką 80k</t>
  </si>
  <si>
    <t>Taśma Pakowa Przezroczysta Akrylowa 48mm x 50m TPGA001T dalpol/15025011-90 Office products</t>
  </si>
  <si>
    <t>Marker Do tablic Suchościeralnych Gigant Kamet (czarny czerwony, niebieski, zielony)</t>
  </si>
  <si>
    <t>Zszywki 24/6 opk 1000szt Office Product</t>
  </si>
  <si>
    <t>Zszywacz 25 kart.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</si>
  <si>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</si>
  <si>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</si>
  <si>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</si>
  <si>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</si>
  <si>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</si>
  <si>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</si>
  <si>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</si>
  <si>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</si>
  <si>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</si>
  <si>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</si>
  <si>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</si>
  <si>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</si>
  <si>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</si>
  <si>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</si>
  <si>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</si>
  <si>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</si>
  <si>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</si>
  <si>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</si>
  <si>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</si>
  <si>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</si>
  <si>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</si>
  <si>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</si>
  <si>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</si>
  <si>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</si>
  <si>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</si>
  <si>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</si>
  <si>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</si>
  <si>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</si>
  <si>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</si>
  <si>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</si>
  <si>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</si>
  <si>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</si>
  <si>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</si>
  <si>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</si>
  <si>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</si>
  <si>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</si>
  <si>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</si>
  <si>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</si>
  <si>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</si>
  <si>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</si>
  <si>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</si>
  <si>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</si>
  <si>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</si>
  <si>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</si>
  <si>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</si>
  <si>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</si>
  <si>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</si>
  <si>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</si>
  <si>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</si>
  <si>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</si>
  <si>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</si>
  <si>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</si>
  <si>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</si>
  <si>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</si>
  <si>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</si>
  <si>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</si>
  <si>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</si>
  <si>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</si>
  <si>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</si>
  <si>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</si>
  <si>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</si>
  <si>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</si>
  <si>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</si>
  <si>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</si>
  <si>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</si>
  <si>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</si>
  <si>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</si>
  <si>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</si>
  <si>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</si>
  <si>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</si>
  <si>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</si>
  <si>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</si>
  <si>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</si>
  <si>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</si>
  <si>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</si>
  <si>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</si>
  <si>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</si>
  <si>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</si>
  <si>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</si>
  <si>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 xml:space="preserve">                                                Ilość</t>
  </si>
  <si>
    <t>jedn. Miary</t>
  </si>
  <si>
    <t>op.</t>
  </si>
  <si>
    <t>szt.</t>
  </si>
  <si>
    <t>ryz.</t>
  </si>
  <si>
    <t>Część VII - FORMULARZ CENOWY</t>
  </si>
  <si>
    <t>Załącznik Nr 2f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</si>
</sst>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15" x14ac:knownFonts="1">
    <font>
      <sz val="11"/>
      <color theme="1"/>
      <name val="Calibri"/>
      <family val="2"/>
      <scheme val="minor"/>
    </font>
    <font>
      <sz val="9"/>
      <color rgb="FF000000"/>
      <name val="Times New Roman"/>
      <family val="1"/>
      <charset val="238"/>
    </font>
    <font>
      <b/>
      <sz val="18"/>
      <color rgb="FF000000"/>
      <name val="Arial"/>
      <family val="2"/>
      <charset val="238"/>
    </font>
    <font>
      <sz val="8"/>
      <color rgb="FF1E395B"/>
      <name val="Segoe UI"/>
      <family val="2"/>
      <charset val="238"/>
    </font>
    <font>
      <b/>
      <sz val="8"/>
      <color rgb="FF1E395B"/>
      <name val="Segoe UI"/>
      <family val="2"/>
      <charset val="238"/>
    </font>
    <font>
      <sz val="8"/>
      <name val="Calibri"/>
      <family val="2"/>
      <scheme val="minor"/>
    </font>
    <font>
      <sz val="9"/>
      <color rgb="FF1E395B"/>
      <name val="Calibri"/>
      <family val="2"/>
      <charset val="238"/>
      <scheme val="minor"/>
    </font>
    <font>
      <b/>
      <sz val="9"/>
      <color rgb="FF1E395B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rgb="FF000000"/>
      <name val="Calibri"/>
      <family val="2"/>
      <charset val="238"/>
    </font>
    <font>
      <sz val="9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9"/>
      <name val="Calibri"/>
      <family val="2"/>
      <charset val="238"/>
    </font>
    <font>
      <b/>
      <sz val="11"/>
      <color theme="1"/>
      <name val="Calibri"/>
      <family val="2"/>
      <scheme val="minor"/>
    </font>
    <font>
      <b/>
      <sz val="10"/>
      <name val="Segoe U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808080"/>
      </left>
      <right/>
      <top/>
      <bottom style="thin">
        <color rgb="FF80808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30">
    <xf numFmtId="0" fontId="0" fillId="0" borderId="0" xfId="0"/>
    <xf numFmtId="0" fontId="0" fillId="0" borderId="0" xfId="0" applyFill="1"/>
    <xf numFmtId="0" fontId="10" fillId="0" borderId="1" xfId="0" applyFont="1" applyBorder="1"/>
    <xf numFmtId="4" fontId="9" fillId="3" borderId="1" xfId="0" applyNumberFormat="1" applyFont="1" applyFill="1" applyBorder="1" applyAlignment="1">
      <alignment horizontal="right" vertical="center" readingOrder="1"/>
    </xf>
    <xf numFmtId="0" fontId="10" fillId="3" borderId="1" xfId="0" applyFont="1" applyFill="1" applyBorder="1"/>
    <xf numFmtId="0" fontId="13" fillId="0" borderId="0" xfId="0" applyFont="1"/>
    <xf numFmtId="0" fontId="10" fillId="0" borderId="2" xfId="0" applyFont="1" applyBorder="1"/>
    <xf numFmtId="49" fontId="3" fillId="0" borderId="1" xfId="0" applyNumberFormat="1" applyFont="1" applyFill="1" applyBorder="1" applyAlignment="1">
      <alignment horizontal="left" vertical="top" readingOrder="1"/>
    </xf>
    <xf numFmtId="49" fontId="7" fillId="3" borderId="1" xfId="0" applyNumberFormat="1" applyFont="1" applyFill="1" applyBorder="1" applyAlignment="1">
      <alignment horizontal="left" vertical="top" readingOrder="1"/>
    </xf>
    <xf numFmtId="164" fontId="11" fillId="0" borderId="1" xfId="0" applyNumberFormat="1" applyFont="1" applyBorder="1"/>
    <xf numFmtId="164" fontId="12" fillId="0" borderId="1" xfId="0" applyNumberFormat="1" applyFont="1" applyBorder="1"/>
    <xf numFmtId="164" fontId="11" fillId="0" borderId="1" xfId="0" applyNumberFormat="1" applyFont="1" applyFill="1" applyBorder="1"/>
    <xf numFmtId="164" fontId="11" fillId="0" borderId="2" xfId="0" applyNumberFormat="1" applyFont="1" applyBorder="1"/>
    <xf numFmtId="164" fontId="11" fillId="3" borderId="1" xfId="0" applyNumberFormat="1" applyFont="1" applyFill="1" applyBorder="1"/>
    <xf numFmtId="164" fontId="10" fillId="0" borderId="1" xfId="0" applyNumberFormat="1" applyFont="1" applyBorder="1"/>
    <xf numFmtId="164" fontId="10" fillId="0" borderId="2" xfId="0" applyNumberFormat="1" applyFont="1" applyBorder="1"/>
    <xf numFmtId="164" fontId="10" fillId="3" borderId="1" xfId="0" applyNumberFormat="1" applyFont="1" applyFill="1" applyBorder="1"/>
    <xf numFmtId="49" fontId="6" fillId="0" borderId="1" xfId="0" applyNumberFormat="1" applyFont="1" applyFill="1" applyBorder="1" applyAlignment="1">
      <alignment horizontal="left" vertical="top" readingOrder="1"/>
    </xf>
    <xf numFmtId="49" fontId="3" fillId="0" borderId="3" xfId="0" applyNumberFormat="1" applyFont="1" applyFill="1" applyBorder="1" applyAlignment="1">
      <alignment horizontal="left" vertical="top" readingOrder="1"/>
    </xf>
    <xf numFmtId="49" fontId="3" fillId="0" borderId="0" xfId="0" applyNumberFormat="1" applyFont="1" applyFill="1" applyBorder="1" applyAlignment="1">
      <alignment horizontal="left" vertical="top" readingOrder="1"/>
    </xf>
    <xf numFmtId="49" fontId="4" fillId="2" borderId="5" xfId="0" applyNumberFormat="1" applyFont="1" applyFill="1" applyBorder="1" applyAlignment="1">
      <alignment horizontal="left" vertical="top" wrapText="1" readingOrder="1"/>
    </xf>
    <xf numFmtId="4" fontId="9" fillId="0" borderId="5" xfId="0" applyNumberFormat="1" applyFont="1" applyFill="1" applyBorder="1" applyAlignment="1">
      <alignment horizontal="right" vertical="center" readingOrder="1"/>
    </xf>
    <xf numFmtId="4" fontId="9" fillId="0" borderId="6" xfId="0" applyNumberFormat="1" applyFont="1" applyFill="1" applyBorder="1" applyAlignment="1">
      <alignment horizontal="right" vertical="center" readingOrder="1"/>
    </xf>
    <xf numFmtId="0" fontId="0" fillId="0" borderId="0" xfId="0" applyFill="1" applyBorder="1"/>
    <xf numFmtId="49" fontId="4" fillId="2" borderId="4" xfId="0" applyNumberFormat="1" applyFont="1" applyFill="1" applyBorder="1" applyAlignment="1">
      <alignment horizontal="left" vertical="center" readingOrder="1"/>
    </xf>
    <xf numFmtId="49" fontId="4" fillId="2" borderId="1" xfId="0" applyNumberFormat="1" applyFont="1" applyFill="1" applyBorder="1" applyAlignment="1">
      <alignment horizontal="left" vertical="center" readingOrder="1"/>
    </xf>
    <xf numFmtId="49" fontId="4" fillId="2" borderId="1" xfId="0" applyNumberFormat="1" applyFont="1" applyFill="1" applyBorder="1" applyAlignment="1">
      <alignment horizontal="left" vertical="center" wrapText="1" readingOrder="1"/>
    </xf>
    <xf numFmtId="49" fontId="14" fillId="0" borderId="0" xfId="0" applyNumberFormat="1" applyFont="1" applyFill="1" applyBorder="1" applyAlignment="1">
      <alignment horizontal="center" vertical="top" readingOrder="1"/>
    </xf>
    <xf numFmtId="0" fontId="1" fillId="0" borderId="0" xfId="0" applyNumberFormat="1" applyFont="1" applyFill="1" applyAlignment="1">
      <alignment horizontal="right" vertical="top" wrapText="1" readingOrder="1"/>
    </xf>
    <xf numFmtId="0" fontId="2" fillId="0" borderId="0" xfId="0" applyNumberFormat="1" applyFont="1" applyFill="1" applyAlignment="1">
      <alignment horizontal="center" vertical="top" wrapText="1" readingOrder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colors>
    <mruColors>
      <color rgb="FFFFFFCC"/>
      <color rgb="FFCC99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I84"/>
  <sheetViews>
    <sheetView tabSelected="1" topLeftCell="A6" zoomScale="90" zoomScaleNormal="90" workbookViewId="0">
      <selection activeCell="H6" sqref="H5:H83"/>
    </sheetView>
  </sheetViews>
  <sheetFormatPr defaultRowHeight="14.4" x14ac:dyDescent="0.3"/>
  <cols>
    <col min="1" max="1" width="5.33203125" customWidth="1"/>
    <col min="2" max="2" width="57.44140625" customWidth="1"/>
    <col min="3" max="3" width="10.88671875" customWidth="1"/>
    <col min="4" max="4" width="10.5546875" customWidth="1"/>
    <col min="5" max="5" width="9.5546875" customWidth="1"/>
    <col min="6" max="6" width="12.5546875" customWidth="1"/>
    <col min="7" max="7" width="10.5546875" customWidth="1"/>
    <col min="8" max="8" width="9.33203125" customWidth="1"/>
    <col min="9" max="9" width="14.33203125" customWidth="1"/>
    <col min="11" max="11" width="9.6640625" bestFit="1" customWidth="1"/>
  </cols>
  <sheetData>
    <row r="1" spans="1:9" ht="18.75" customHeight="1" x14ac:dyDescent="0.3">
      <c r="A1" s="28"/>
      <c r="B1" s="28"/>
      <c r="C1" s="28"/>
      <c r="D1" s="28"/>
    </row>
    <row r="2" spans="1:9" ht="21.75" customHeight="1" x14ac:dyDescent="0.3">
      <c r="A2" s="29" t="s">
        <v>172</v>
      </c>
      <c r="B2" s="29"/>
      <c r="C2" s="29"/>
      <c r="D2" s="29"/>
      <c r="F2" s="5" t="s">
        <v>173</v>
      </c>
    </row>
    <row r="3" spans="1:9" ht="15" customHeight="1" x14ac:dyDescent="0.3">
      <c r="A3" s="23"/>
      <c r="B3" s="27" t="s">
        <v>32</v>
      </c>
      <c r="C3" s="19"/>
      <c r="D3" s="1"/>
      <c r="F3" s="5"/>
    </row>
    <row r="4" spans="1:9" ht="42" customHeight="1" x14ac:dyDescent="0.3">
      <c r="A4" s="24" t="s">
        <v>73</v>
      </c>
      <c r="B4" s="25" t="s">
        <v>0</v>
      </c>
      <c r="C4" s="25" t="s">
        <v>168</v>
      </c>
      <c r="D4" s="20" t="s">
        <v>167</v>
      </c>
      <c r="E4" s="26" t="s">
        <v>72</v>
      </c>
      <c r="F4" s="26" t="s">
        <v>77</v>
      </c>
      <c r="G4" s="25" t="s">
        <v>76</v>
      </c>
      <c r="H4" s="25" t="s">
        <v>75</v>
      </c>
      <c r="I4" s="25" t="s">
        <v>79</v>
      </c>
    </row>
    <row r="5" spans="1:9" ht="15.75" customHeight="1" x14ac:dyDescent="0.3">
      <c r="A5" s="18" t="s">
        <v>88</v>
      </c>
      <c r="B5" s="17" t="s">
        <v>33</v>
      </c>
      <c r="C5" s="17" t="s">
        <v>169</v>
      </c>
      <c r="D5" s="21">
        <f>2+1</f>
        <v>3</v>
      </c>
      <c r="E5" s="9"/>
      <c r="F5" s="9">
        <f>D5*E5</f>
        <v>0</v>
      </c>
      <c r="G5" s="2">
        <v>0.23</v>
      </c>
      <c r="H5" s="14">
        <f>ROUND(F5*G5,2)</f>
        <v>0</v>
      </c>
      <c r="I5" s="14">
        <f t="shared" ref="I5:I36" si="0">F5+H5</f>
        <v>0</v>
      </c>
    </row>
    <row r="6" spans="1:9" ht="15.75" customHeight="1" x14ac:dyDescent="0.3">
      <c r="A6" s="18" t="s">
        <v>89</v>
      </c>
      <c r="B6" s="17" t="s">
        <v>21</v>
      </c>
      <c r="C6" s="17" t="s">
        <v>170</v>
      </c>
      <c r="D6" s="21">
        <v>5</v>
      </c>
      <c r="E6" s="9"/>
      <c r="F6" s="9">
        <f t="shared" ref="F6:F69" si="1">D6*E6</f>
        <v>0</v>
      </c>
      <c r="G6" s="2">
        <v>0.23</v>
      </c>
      <c r="H6" s="14">
        <f t="shared" ref="H6:H69" si="2">ROUND(F6*G6,2)</f>
        <v>0</v>
      </c>
      <c r="I6" s="14">
        <f t="shared" si="0"/>
        <v>0</v>
      </c>
    </row>
    <row r="7" spans="1:9" ht="15.75" customHeight="1" x14ac:dyDescent="0.3">
      <c r="A7" s="18" t="s">
        <v>90</v>
      </c>
      <c r="B7" s="17" t="s">
        <v>22</v>
      </c>
      <c r="C7" s="17" t="s">
        <v>169</v>
      </c>
      <c r="D7" s="21">
        <v>2</v>
      </c>
      <c r="E7" s="9"/>
      <c r="F7" s="9">
        <f t="shared" si="1"/>
        <v>0</v>
      </c>
      <c r="G7" s="2">
        <v>0.23</v>
      </c>
      <c r="H7" s="14">
        <f t="shared" si="2"/>
        <v>0</v>
      </c>
      <c r="I7" s="14">
        <f t="shared" si="0"/>
        <v>0</v>
      </c>
    </row>
    <row r="8" spans="1:9" ht="15.75" customHeight="1" x14ac:dyDescent="0.3">
      <c r="A8" s="18" t="s">
        <v>91</v>
      </c>
      <c r="B8" s="17" t="s">
        <v>1</v>
      </c>
      <c r="C8" s="17" t="s">
        <v>169</v>
      </c>
      <c r="D8" s="21">
        <f>6+0+3</f>
        <v>9</v>
      </c>
      <c r="E8" s="9"/>
      <c r="F8" s="9">
        <f t="shared" si="1"/>
        <v>0</v>
      </c>
      <c r="G8" s="2">
        <v>0.23</v>
      </c>
      <c r="H8" s="14">
        <f t="shared" si="2"/>
        <v>0</v>
      </c>
      <c r="I8" s="14">
        <f t="shared" si="0"/>
        <v>0</v>
      </c>
    </row>
    <row r="9" spans="1:9" ht="15.75" customHeight="1" x14ac:dyDescent="0.3">
      <c r="A9" s="18" t="s">
        <v>92</v>
      </c>
      <c r="B9" s="17" t="s">
        <v>23</v>
      </c>
      <c r="C9" s="17" t="s">
        <v>169</v>
      </c>
      <c r="D9" s="21">
        <f>5+0+2</f>
        <v>7</v>
      </c>
      <c r="E9" s="9"/>
      <c r="F9" s="9">
        <f t="shared" si="1"/>
        <v>0</v>
      </c>
      <c r="G9" s="2">
        <v>0.23</v>
      </c>
      <c r="H9" s="14">
        <f t="shared" si="2"/>
        <v>0</v>
      </c>
      <c r="I9" s="14">
        <f t="shared" si="0"/>
        <v>0</v>
      </c>
    </row>
    <row r="10" spans="1:9" ht="15.75" customHeight="1" x14ac:dyDescent="0.3">
      <c r="A10" s="18" t="s">
        <v>93</v>
      </c>
      <c r="B10" s="17" t="s">
        <v>34</v>
      </c>
      <c r="C10" s="17" t="s">
        <v>169</v>
      </c>
      <c r="D10" s="21">
        <f>1+2</f>
        <v>3</v>
      </c>
      <c r="E10" s="9"/>
      <c r="F10" s="9">
        <f t="shared" si="1"/>
        <v>0</v>
      </c>
      <c r="G10" s="2">
        <v>0.23</v>
      </c>
      <c r="H10" s="14">
        <f t="shared" si="2"/>
        <v>0</v>
      </c>
      <c r="I10" s="14">
        <f t="shared" si="0"/>
        <v>0</v>
      </c>
    </row>
    <row r="11" spans="1:9" ht="15.75" customHeight="1" x14ac:dyDescent="0.3">
      <c r="A11" s="18" t="s">
        <v>94</v>
      </c>
      <c r="B11" s="17" t="s">
        <v>24</v>
      </c>
      <c r="C11" s="17" t="s">
        <v>169</v>
      </c>
      <c r="D11" s="21">
        <v>2</v>
      </c>
      <c r="E11" s="9"/>
      <c r="F11" s="9">
        <f t="shared" si="1"/>
        <v>0</v>
      </c>
      <c r="G11" s="2">
        <v>0.23</v>
      </c>
      <c r="H11" s="14">
        <f t="shared" si="2"/>
        <v>0</v>
      </c>
      <c r="I11" s="14">
        <f t="shared" si="0"/>
        <v>0</v>
      </c>
    </row>
    <row r="12" spans="1:9" ht="15.75" customHeight="1" x14ac:dyDescent="0.3">
      <c r="A12" s="18" t="s">
        <v>95</v>
      </c>
      <c r="B12" s="17" t="s">
        <v>2</v>
      </c>
      <c r="C12" s="17" t="s">
        <v>170</v>
      </c>
      <c r="D12" s="21">
        <f>4+0</f>
        <v>4</v>
      </c>
      <c r="E12" s="9"/>
      <c r="F12" s="9">
        <f t="shared" si="1"/>
        <v>0</v>
      </c>
      <c r="G12" s="2">
        <v>0.23</v>
      </c>
      <c r="H12" s="14">
        <f t="shared" si="2"/>
        <v>0</v>
      </c>
      <c r="I12" s="14">
        <f t="shared" si="0"/>
        <v>0</v>
      </c>
    </row>
    <row r="13" spans="1:9" ht="15" customHeight="1" x14ac:dyDescent="0.3">
      <c r="A13" s="18" t="s">
        <v>96</v>
      </c>
      <c r="B13" s="17" t="s">
        <v>35</v>
      </c>
      <c r="C13" s="17" t="s">
        <v>170</v>
      </c>
      <c r="D13" s="21">
        <v>20</v>
      </c>
      <c r="E13" s="9"/>
      <c r="F13" s="9">
        <f t="shared" si="1"/>
        <v>0</v>
      </c>
      <c r="G13" s="2">
        <v>0.23</v>
      </c>
      <c r="H13" s="14">
        <f t="shared" si="2"/>
        <v>0</v>
      </c>
      <c r="I13" s="14">
        <f t="shared" si="0"/>
        <v>0</v>
      </c>
    </row>
    <row r="14" spans="1:9" ht="15.75" customHeight="1" x14ac:dyDescent="0.3">
      <c r="A14" s="18" t="s">
        <v>97</v>
      </c>
      <c r="B14" s="17" t="s">
        <v>36</v>
      </c>
      <c r="C14" s="17" t="s">
        <v>170</v>
      </c>
      <c r="D14" s="21">
        <v>4</v>
      </c>
      <c r="E14" s="10"/>
      <c r="F14" s="9">
        <f t="shared" si="1"/>
        <v>0</v>
      </c>
      <c r="G14" s="2">
        <v>0.23</v>
      </c>
      <c r="H14" s="14">
        <f t="shared" si="2"/>
        <v>0</v>
      </c>
      <c r="I14" s="14">
        <f t="shared" si="0"/>
        <v>0</v>
      </c>
    </row>
    <row r="15" spans="1:9" ht="15.75" customHeight="1" x14ac:dyDescent="0.3">
      <c r="A15" s="18" t="s">
        <v>98</v>
      </c>
      <c r="B15" s="17" t="s">
        <v>37</v>
      </c>
      <c r="C15" s="17" t="s">
        <v>170</v>
      </c>
      <c r="D15" s="21">
        <v>10</v>
      </c>
      <c r="E15" s="9"/>
      <c r="F15" s="9">
        <f t="shared" si="1"/>
        <v>0</v>
      </c>
      <c r="G15" s="2">
        <v>0.23</v>
      </c>
      <c r="H15" s="14">
        <f t="shared" si="2"/>
        <v>0</v>
      </c>
      <c r="I15" s="14">
        <f t="shared" si="0"/>
        <v>0</v>
      </c>
    </row>
    <row r="16" spans="1:9" ht="15.75" customHeight="1" x14ac:dyDescent="0.3">
      <c r="A16" s="18" t="s">
        <v>99</v>
      </c>
      <c r="B16" s="17" t="s">
        <v>38</v>
      </c>
      <c r="C16" s="17" t="s">
        <v>170</v>
      </c>
      <c r="D16" s="21">
        <v>10</v>
      </c>
      <c r="E16" s="9"/>
      <c r="F16" s="9">
        <f t="shared" si="1"/>
        <v>0</v>
      </c>
      <c r="G16" s="2">
        <v>0.23</v>
      </c>
      <c r="H16" s="14">
        <f t="shared" si="2"/>
        <v>0</v>
      </c>
      <c r="I16" s="14">
        <f t="shared" si="0"/>
        <v>0</v>
      </c>
    </row>
    <row r="17" spans="1:9" ht="15.75" customHeight="1" x14ac:dyDescent="0.3">
      <c r="A17" s="18" t="s">
        <v>100</v>
      </c>
      <c r="B17" s="17" t="s">
        <v>39</v>
      </c>
      <c r="C17" s="17" t="s">
        <v>170</v>
      </c>
      <c r="D17" s="21">
        <v>5</v>
      </c>
      <c r="E17" s="9"/>
      <c r="F17" s="9">
        <f t="shared" si="1"/>
        <v>0</v>
      </c>
      <c r="G17" s="2">
        <v>0.23</v>
      </c>
      <c r="H17" s="14">
        <f t="shared" si="2"/>
        <v>0</v>
      </c>
      <c r="I17" s="14">
        <f t="shared" si="0"/>
        <v>0</v>
      </c>
    </row>
    <row r="18" spans="1:9" ht="15.75" customHeight="1" x14ac:dyDescent="0.3">
      <c r="A18" s="18" t="s">
        <v>101</v>
      </c>
      <c r="B18" s="17" t="s">
        <v>40</v>
      </c>
      <c r="C18" s="17" t="s">
        <v>170</v>
      </c>
      <c r="D18" s="21">
        <v>5</v>
      </c>
      <c r="E18" s="9"/>
      <c r="F18" s="9">
        <f t="shared" si="1"/>
        <v>0</v>
      </c>
      <c r="G18" s="2">
        <v>0.23</v>
      </c>
      <c r="H18" s="14">
        <f t="shared" si="2"/>
        <v>0</v>
      </c>
      <c r="I18" s="14">
        <f t="shared" si="0"/>
        <v>0</v>
      </c>
    </row>
    <row r="19" spans="1:9" ht="15.75" customHeight="1" x14ac:dyDescent="0.3">
      <c r="A19" s="18" t="s">
        <v>102</v>
      </c>
      <c r="B19" s="17" t="s">
        <v>41</v>
      </c>
      <c r="C19" s="17" t="s">
        <v>170</v>
      </c>
      <c r="D19" s="21">
        <v>10</v>
      </c>
      <c r="E19" s="9"/>
      <c r="F19" s="9">
        <f t="shared" si="1"/>
        <v>0</v>
      </c>
      <c r="G19" s="2">
        <v>0.23</v>
      </c>
      <c r="H19" s="14">
        <f t="shared" si="2"/>
        <v>0</v>
      </c>
      <c r="I19" s="14">
        <f t="shared" si="0"/>
        <v>0</v>
      </c>
    </row>
    <row r="20" spans="1:9" ht="15.75" customHeight="1" x14ac:dyDescent="0.3">
      <c r="A20" s="18" t="s">
        <v>103</v>
      </c>
      <c r="B20" s="17" t="s">
        <v>42</v>
      </c>
      <c r="C20" s="17" t="s">
        <v>170</v>
      </c>
      <c r="D20" s="21">
        <f>5+0</f>
        <v>5</v>
      </c>
      <c r="E20" s="9"/>
      <c r="F20" s="9">
        <f t="shared" si="1"/>
        <v>0</v>
      </c>
      <c r="G20" s="2">
        <v>0.23</v>
      </c>
      <c r="H20" s="14">
        <f t="shared" si="2"/>
        <v>0</v>
      </c>
      <c r="I20" s="14">
        <f t="shared" si="0"/>
        <v>0</v>
      </c>
    </row>
    <row r="21" spans="1:9" ht="15.75" customHeight="1" x14ac:dyDescent="0.3">
      <c r="A21" s="18" t="s">
        <v>104</v>
      </c>
      <c r="B21" s="17" t="s">
        <v>17</v>
      </c>
      <c r="C21" s="17" t="s">
        <v>170</v>
      </c>
      <c r="D21" s="21">
        <f>5+0</f>
        <v>5</v>
      </c>
      <c r="E21" s="9"/>
      <c r="F21" s="9">
        <f t="shared" si="1"/>
        <v>0</v>
      </c>
      <c r="G21" s="2">
        <v>0.23</v>
      </c>
      <c r="H21" s="14">
        <f t="shared" si="2"/>
        <v>0</v>
      </c>
      <c r="I21" s="14">
        <f t="shared" si="0"/>
        <v>0</v>
      </c>
    </row>
    <row r="22" spans="1:9" ht="15.75" customHeight="1" x14ac:dyDescent="0.3">
      <c r="A22" s="18" t="s">
        <v>105</v>
      </c>
      <c r="B22" s="17" t="s">
        <v>3</v>
      </c>
      <c r="C22" s="17" t="s">
        <v>170</v>
      </c>
      <c r="D22" s="21">
        <f>2+0+2</f>
        <v>4</v>
      </c>
      <c r="E22" s="9"/>
      <c r="F22" s="9">
        <f t="shared" si="1"/>
        <v>0</v>
      </c>
      <c r="G22" s="2">
        <v>0.23</v>
      </c>
      <c r="H22" s="14">
        <f t="shared" si="2"/>
        <v>0</v>
      </c>
      <c r="I22" s="14">
        <f t="shared" si="0"/>
        <v>0</v>
      </c>
    </row>
    <row r="23" spans="1:9" ht="15.75" customHeight="1" x14ac:dyDescent="0.3">
      <c r="A23" s="18" t="s">
        <v>106</v>
      </c>
      <c r="B23" s="17" t="s">
        <v>4</v>
      </c>
      <c r="C23" s="17" t="s">
        <v>170</v>
      </c>
      <c r="D23" s="21">
        <f>1+0+5</f>
        <v>6</v>
      </c>
      <c r="E23" s="9"/>
      <c r="F23" s="9">
        <f t="shared" si="1"/>
        <v>0</v>
      </c>
      <c r="G23" s="2">
        <v>0.23</v>
      </c>
      <c r="H23" s="14">
        <f t="shared" si="2"/>
        <v>0</v>
      </c>
      <c r="I23" s="14">
        <f t="shared" si="0"/>
        <v>0</v>
      </c>
    </row>
    <row r="24" spans="1:9" ht="15.75" customHeight="1" x14ac:dyDescent="0.3">
      <c r="A24" s="18" t="s">
        <v>107</v>
      </c>
      <c r="B24" s="17" t="s">
        <v>5</v>
      </c>
      <c r="C24" s="17" t="s">
        <v>170</v>
      </c>
      <c r="D24" s="21">
        <f>2+0</f>
        <v>2</v>
      </c>
      <c r="E24" s="9"/>
      <c r="F24" s="9">
        <f t="shared" si="1"/>
        <v>0</v>
      </c>
      <c r="G24" s="2">
        <v>0.23</v>
      </c>
      <c r="H24" s="14">
        <f t="shared" si="2"/>
        <v>0</v>
      </c>
      <c r="I24" s="14">
        <f t="shared" si="0"/>
        <v>0</v>
      </c>
    </row>
    <row r="25" spans="1:9" ht="15.75" customHeight="1" x14ac:dyDescent="0.3">
      <c r="A25" s="18" t="s">
        <v>108</v>
      </c>
      <c r="B25" s="17" t="s">
        <v>6</v>
      </c>
      <c r="C25" s="17" t="s">
        <v>170</v>
      </c>
      <c r="D25" s="21">
        <f>1+0+1</f>
        <v>2</v>
      </c>
      <c r="E25" s="9"/>
      <c r="F25" s="9">
        <f t="shared" si="1"/>
        <v>0</v>
      </c>
      <c r="G25" s="2">
        <v>0.23</v>
      </c>
      <c r="H25" s="14">
        <f t="shared" si="2"/>
        <v>0</v>
      </c>
      <c r="I25" s="14">
        <f t="shared" si="0"/>
        <v>0</v>
      </c>
    </row>
    <row r="26" spans="1:9" ht="15.75" customHeight="1" x14ac:dyDescent="0.3">
      <c r="A26" s="18" t="s">
        <v>109</v>
      </c>
      <c r="B26" s="17" t="s">
        <v>43</v>
      </c>
      <c r="C26" s="17" t="s">
        <v>170</v>
      </c>
      <c r="D26" s="21">
        <f>5+0</f>
        <v>5</v>
      </c>
      <c r="E26" s="9"/>
      <c r="F26" s="9">
        <f t="shared" si="1"/>
        <v>0</v>
      </c>
      <c r="G26" s="2">
        <v>0.23</v>
      </c>
      <c r="H26" s="14">
        <f t="shared" si="2"/>
        <v>0</v>
      </c>
      <c r="I26" s="14">
        <f t="shared" si="0"/>
        <v>0</v>
      </c>
    </row>
    <row r="27" spans="1:9" ht="15.75" customHeight="1" x14ac:dyDescent="0.3">
      <c r="A27" s="18" t="s">
        <v>110</v>
      </c>
      <c r="B27" s="17" t="s">
        <v>7</v>
      </c>
      <c r="C27" s="17" t="s">
        <v>170</v>
      </c>
      <c r="D27" s="21">
        <f>30+0+10</f>
        <v>40</v>
      </c>
      <c r="E27" s="9"/>
      <c r="F27" s="9">
        <f t="shared" si="1"/>
        <v>0</v>
      </c>
      <c r="G27" s="2">
        <v>0.23</v>
      </c>
      <c r="H27" s="14">
        <f t="shared" si="2"/>
        <v>0</v>
      </c>
      <c r="I27" s="14">
        <f t="shared" si="0"/>
        <v>0</v>
      </c>
    </row>
    <row r="28" spans="1:9" ht="15.75" customHeight="1" x14ac:dyDescent="0.3">
      <c r="A28" s="18" t="s">
        <v>111</v>
      </c>
      <c r="B28" s="17" t="s">
        <v>81</v>
      </c>
      <c r="C28" s="17" t="s">
        <v>170</v>
      </c>
      <c r="D28" s="21">
        <f>2+0</f>
        <v>2</v>
      </c>
      <c r="E28" s="9"/>
      <c r="F28" s="9">
        <f t="shared" si="1"/>
        <v>0</v>
      </c>
      <c r="G28" s="2">
        <v>0.23</v>
      </c>
      <c r="H28" s="14">
        <f t="shared" si="2"/>
        <v>0</v>
      </c>
      <c r="I28" s="14">
        <f t="shared" si="0"/>
        <v>0</v>
      </c>
    </row>
    <row r="29" spans="1:9" ht="15.75" customHeight="1" x14ac:dyDescent="0.3">
      <c r="A29" s="18" t="s">
        <v>112</v>
      </c>
      <c r="B29" s="17" t="s">
        <v>44</v>
      </c>
      <c r="C29" s="17" t="s">
        <v>170</v>
      </c>
      <c r="D29" s="21">
        <v>10</v>
      </c>
      <c r="E29" s="9"/>
      <c r="F29" s="9">
        <f t="shared" si="1"/>
        <v>0</v>
      </c>
      <c r="G29" s="2">
        <v>0.23</v>
      </c>
      <c r="H29" s="14">
        <f t="shared" si="2"/>
        <v>0</v>
      </c>
      <c r="I29" s="14">
        <f t="shared" si="0"/>
        <v>0</v>
      </c>
    </row>
    <row r="30" spans="1:9" ht="15.75" customHeight="1" x14ac:dyDescent="0.3">
      <c r="A30" s="18" t="s">
        <v>113</v>
      </c>
      <c r="B30" s="17" t="s">
        <v>45</v>
      </c>
      <c r="C30" s="17" t="s">
        <v>169</v>
      </c>
      <c r="D30" s="21">
        <f>2+0</f>
        <v>2</v>
      </c>
      <c r="E30" s="9"/>
      <c r="F30" s="9">
        <f t="shared" si="1"/>
        <v>0</v>
      </c>
      <c r="G30" s="2">
        <v>0.23</v>
      </c>
      <c r="H30" s="14">
        <f t="shared" si="2"/>
        <v>0</v>
      </c>
      <c r="I30" s="14">
        <f t="shared" si="0"/>
        <v>0</v>
      </c>
    </row>
    <row r="31" spans="1:9" ht="15.75" customHeight="1" x14ac:dyDescent="0.3">
      <c r="A31" s="18" t="s">
        <v>114</v>
      </c>
      <c r="B31" s="17" t="s">
        <v>8</v>
      </c>
      <c r="C31" s="17" t="s">
        <v>169</v>
      </c>
      <c r="D31" s="21">
        <f>4+0</f>
        <v>4</v>
      </c>
      <c r="E31" s="9"/>
      <c r="F31" s="9">
        <f t="shared" si="1"/>
        <v>0</v>
      </c>
      <c r="G31" s="2">
        <v>0.23</v>
      </c>
      <c r="H31" s="14">
        <f t="shared" si="2"/>
        <v>0</v>
      </c>
      <c r="I31" s="14">
        <f t="shared" si="0"/>
        <v>0</v>
      </c>
    </row>
    <row r="32" spans="1:9" ht="15.75" customHeight="1" x14ac:dyDescent="0.3">
      <c r="A32" s="18" t="s">
        <v>115</v>
      </c>
      <c r="B32" s="17" t="s">
        <v>46</v>
      </c>
      <c r="C32" s="17" t="s">
        <v>169</v>
      </c>
      <c r="D32" s="21">
        <v>1</v>
      </c>
      <c r="E32" s="9"/>
      <c r="F32" s="9">
        <f t="shared" si="1"/>
        <v>0</v>
      </c>
      <c r="G32" s="2">
        <v>0.23</v>
      </c>
      <c r="H32" s="14">
        <f t="shared" si="2"/>
        <v>0</v>
      </c>
      <c r="I32" s="14">
        <f t="shared" si="0"/>
        <v>0</v>
      </c>
    </row>
    <row r="33" spans="1:9" ht="15.75" customHeight="1" x14ac:dyDescent="0.3">
      <c r="A33" s="18" t="s">
        <v>116</v>
      </c>
      <c r="B33" s="17" t="s">
        <v>47</v>
      </c>
      <c r="C33" s="17" t="s">
        <v>169</v>
      </c>
      <c r="D33" s="21">
        <f>5+0+5</f>
        <v>10</v>
      </c>
      <c r="E33" s="9"/>
      <c r="F33" s="9">
        <f t="shared" si="1"/>
        <v>0</v>
      </c>
      <c r="G33" s="2">
        <v>0.23</v>
      </c>
      <c r="H33" s="14">
        <f t="shared" si="2"/>
        <v>0</v>
      </c>
      <c r="I33" s="14">
        <f t="shared" si="0"/>
        <v>0</v>
      </c>
    </row>
    <row r="34" spans="1:9" ht="15.75" customHeight="1" x14ac:dyDescent="0.3">
      <c r="A34" s="18" t="s">
        <v>117</v>
      </c>
      <c r="B34" s="17" t="s">
        <v>48</v>
      </c>
      <c r="C34" s="17" t="s">
        <v>169</v>
      </c>
      <c r="D34" s="21">
        <v>2</v>
      </c>
      <c r="E34" s="9"/>
      <c r="F34" s="9">
        <f t="shared" si="1"/>
        <v>0</v>
      </c>
      <c r="G34" s="2">
        <v>0.23</v>
      </c>
      <c r="H34" s="14">
        <f t="shared" si="2"/>
        <v>0</v>
      </c>
      <c r="I34" s="14">
        <f t="shared" si="0"/>
        <v>0</v>
      </c>
    </row>
    <row r="35" spans="1:9" ht="15.75" customHeight="1" x14ac:dyDescent="0.3">
      <c r="A35" s="18" t="s">
        <v>118</v>
      </c>
      <c r="B35" s="17" t="s">
        <v>49</v>
      </c>
      <c r="C35" s="17" t="s">
        <v>170</v>
      </c>
      <c r="D35" s="21">
        <f>10+0</f>
        <v>10</v>
      </c>
      <c r="E35" s="9"/>
      <c r="F35" s="9">
        <f t="shared" si="1"/>
        <v>0</v>
      </c>
      <c r="G35" s="2">
        <v>0.23</v>
      </c>
      <c r="H35" s="14">
        <f t="shared" si="2"/>
        <v>0</v>
      </c>
      <c r="I35" s="14">
        <f t="shared" si="0"/>
        <v>0</v>
      </c>
    </row>
    <row r="36" spans="1:9" ht="15.75" customHeight="1" x14ac:dyDescent="0.3">
      <c r="A36" s="18" t="s">
        <v>119</v>
      </c>
      <c r="B36" s="17" t="s">
        <v>9</v>
      </c>
      <c r="C36" s="17" t="s">
        <v>170</v>
      </c>
      <c r="D36" s="21">
        <f>10+5+5</f>
        <v>20</v>
      </c>
      <c r="E36" s="9"/>
      <c r="F36" s="9">
        <f t="shared" si="1"/>
        <v>0</v>
      </c>
      <c r="G36" s="2">
        <v>0.23</v>
      </c>
      <c r="H36" s="14">
        <f t="shared" si="2"/>
        <v>0</v>
      </c>
      <c r="I36" s="14">
        <f t="shared" si="0"/>
        <v>0</v>
      </c>
    </row>
    <row r="37" spans="1:9" ht="15.75" customHeight="1" x14ac:dyDescent="0.3">
      <c r="A37" s="18" t="s">
        <v>120</v>
      </c>
      <c r="B37" s="17" t="s">
        <v>25</v>
      </c>
      <c r="C37" s="17" t="s">
        <v>169</v>
      </c>
      <c r="D37" s="21">
        <f>2+0</f>
        <v>2</v>
      </c>
      <c r="E37" s="9"/>
      <c r="F37" s="9">
        <f t="shared" si="1"/>
        <v>0</v>
      </c>
      <c r="G37" s="2">
        <v>0.23</v>
      </c>
      <c r="H37" s="14">
        <f t="shared" si="2"/>
        <v>0</v>
      </c>
      <c r="I37" s="14">
        <f t="shared" ref="I37:I65" si="3">F37+H37</f>
        <v>0</v>
      </c>
    </row>
    <row r="38" spans="1:9" ht="15.75" customHeight="1" x14ac:dyDescent="0.3">
      <c r="A38" s="18" t="s">
        <v>121</v>
      </c>
      <c r="B38" s="17" t="s">
        <v>26</v>
      </c>
      <c r="C38" s="17" t="s">
        <v>169</v>
      </c>
      <c r="D38" s="21">
        <f>2+0</f>
        <v>2</v>
      </c>
      <c r="E38" s="9"/>
      <c r="F38" s="9">
        <f t="shared" si="1"/>
        <v>0</v>
      </c>
      <c r="G38" s="2">
        <v>0.23</v>
      </c>
      <c r="H38" s="14">
        <f t="shared" si="2"/>
        <v>0</v>
      </c>
      <c r="I38" s="14">
        <f t="shared" si="3"/>
        <v>0</v>
      </c>
    </row>
    <row r="39" spans="1:9" ht="15.75" customHeight="1" x14ac:dyDescent="0.3">
      <c r="A39" s="18" t="s">
        <v>122</v>
      </c>
      <c r="B39" s="17" t="s">
        <v>50</v>
      </c>
      <c r="C39" s="17" t="s">
        <v>169</v>
      </c>
      <c r="D39" s="21">
        <f>2+0</f>
        <v>2</v>
      </c>
      <c r="E39" s="9"/>
      <c r="F39" s="9">
        <f t="shared" si="1"/>
        <v>0</v>
      </c>
      <c r="G39" s="2">
        <v>0.23</v>
      </c>
      <c r="H39" s="14">
        <f t="shared" si="2"/>
        <v>0</v>
      </c>
      <c r="I39" s="14">
        <f t="shared" si="3"/>
        <v>0</v>
      </c>
    </row>
    <row r="40" spans="1:9" ht="15.75" customHeight="1" x14ac:dyDescent="0.3">
      <c r="A40" s="18" t="s">
        <v>123</v>
      </c>
      <c r="B40" s="17" t="s">
        <v>10</v>
      </c>
      <c r="C40" s="17" t="s">
        <v>169</v>
      </c>
      <c r="D40" s="21">
        <f>0.5+0</f>
        <v>0.5</v>
      </c>
      <c r="E40" s="11"/>
      <c r="F40" s="9">
        <f t="shared" si="1"/>
        <v>0</v>
      </c>
      <c r="G40" s="2">
        <v>0.23</v>
      </c>
      <c r="H40" s="14">
        <f t="shared" si="2"/>
        <v>0</v>
      </c>
      <c r="I40" s="14">
        <f t="shared" si="3"/>
        <v>0</v>
      </c>
    </row>
    <row r="41" spans="1:9" ht="15.75" customHeight="1" x14ac:dyDescent="0.3">
      <c r="A41" s="18" t="s">
        <v>124</v>
      </c>
      <c r="B41" s="17" t="s">
        <v>51</v>
      </c>
      <c r="C41" s="17" t="s">
        <v>169</v>
      </c>
      <c r="D41" s="21">
        <f>2+0+2</f>
        <v>4</v>
      </c>
      <c r="E41" s="9"/>
      <c r="F41" s="9">
        <f t="shared" si="1"/>
        <v>0</v>
      </c>
      <c r="G41" s="2">
        <v>0.23</v>
      </c>
      <c r="H41" s="14">
        <f t="shared" si="2"/>
        <v>0</v>
      </c>
      <c r="I41" s="14">
        <f t="shared" si="3"/>
        <v>0</v>
      </c>
    </row>
    <row r="42" spans="1:9" ht="15.75" customHeight="1" x14ac:dyDescent="0.3">
      <c r="A42" s="18" t="s">
        <v>125</v>
      </c>
      <c r="B42" s="17" t="s">
        <v>11</v>
      </c>
      <c r="C42" s="17" t="s">
        <v>169</v>
      </c>
      <c r="D42" s="21">
        <f>1+0</f>
        <v>1</v>
      </c>
      <c r="E42" s="9"/>
      <c r="F42" s="9">
        <f t="shared" si="1"/>
        <v>0</v>
      </c>
      <c r="G42" s="2">
        <v>0.23</v>
      </c>
      <c r="H42" s="14">
        <f t="shared" si="2"/>
        <v>0</v>
      </c>
      <c r="I42" s="14">
        <f t="shared" si="3"/>
        <v>0</v>
      </c>
    </row>
    <row r="43" spans="1:9" ht="15.75" customHeight="1" x14ac:dyDescent="0.3">
      <c r="A43" s="18" t="s">
        <v>126</v>
      </c>
      <c r="B43" s="17" t="s">
        <v>27</v>
      </c>
      <c r="C43" s="17" t="s">
        <v>169</v>
      </c>
      <c r="D43" s="21">
        <f>1+4</f>
        <v>5</v>
      </c>
      <c r="E43" s="9"/>
      <c r="F43" s="9">
        <f t="shared" si="1"/>
        <v>0</v>
      </c>
      <c r="G43" s="2">
        <v>0.23</v>
      </c>
      <c r="H43" s="14">
        <f t="shared" si="2"/>
        <v>0</v>
      </c>
      <c r="I43" s="14">
        <f t="shared" si="3"/>
        <v>0</v>
      </c>
    </row>
    <row r="44" spans="1:9" ht="15.75" customHeight="1" x14ac:dyDescent="0.3">
      <c r="A44" s="18" t="s">
        <v>127</v>
      </c>
      <c r="B44" s="17" t="s">
        <v>52</v>
      </c>
      <c r="C44" s="17" t="s">
        <v>170</v>
      </c>
      <c r="D44" s="21">
        <f>5+0</f>
        <v>5</v>
      </c>
      <c r="E44" s="9"/>
      <c r="F44" s="9">
        <f t="shared" si="1"/>
        <v>0</v>
      </c>
      <c r="G44" s="2">
        <v>0.23</v>
      </c>
      <c r="H44" s="14">
        <f t="shared" si="2"/>
        <v>0</v>
      </c>
      <c r="I44" s="14">
        <f t="shared" si="3"/>
        <v>0</v>
      </c>
    </row>
    <row r="45" spans="1:9" ht="15.75" customHeight="1" x14ac:dyDescent="0.3">
      <c r="A45" s="18" t="s">
        <v>128</v>
      </c>
      <c r="B45" s="17" t="s">
        <v>12</v>
      </c>
      <c r="C45" s="17" t="s">
        <v>169</v>
      </c>
      <c r="D45" s="21">
        <f>1+0+1</f>
        <v>2</v>
      </c>
      <c r="E45" s="9"/>
      <c r="F45" s="9">
        <f t="shared" si="1"/>
        <v>0</v>
      </c>
      <c r="G45" s="2">
        <v>0.23</v>
      </c>
      <c r="H45" s="14">
        <f t="shared" si="2"/>
        <v>0</v>
      </c>
      <c r="I45" s="14">
        <f t="shared" si="3"/>
        <v>0</v>
      </c>
    </row>
    <row r="46" spans="1:9" ht="15.75" customHeight="1" x14ac:dyDescent="0.3">
      <c r="A46" s="18" t="s">
        <v>129</v>
      </c>
      <c r="B46" s="17" t="s">
        <v>53</v>
      </c>
      <c r="C46" s="17" t="s">
        <v>169</v>
      </c>
      <c r="D46" s="21">
        <f>5+0</f>
        <v>5</v>
      </c>
      <c r="E46" s="9"/>
      <c r="F46" s="9">
        <f t="shared" si="1"/>
        <v>0</v>
      </c>
      <c r="G46" s="2">
        <v>0.23</v>
      </c>
      <c r="H46" s="14">
        <f t="shared" si="2"/>
        <v>0</v>
      </c>
      <c r="I46" s="14">
        <f t="shared" si="3"/>
        <v>0</v>
      </c>
    </row>
    <row r="47" spans="1:9" ht="15.75" customHeight="1" x14ac:dyDescent="0.3">
      <c r="A47" s="18" t="s">
        <v>130</v>
      </c>
      <c r="B47" s="17" t="s">
        <v>54</v>
      </c>
      <c r="C47" s="17" t="s">
        <v>170</v>
      </c>
      <c r="D47" s="21">
        <f>1+0+2</f>
        <v>3</v>
      </c>
      <c r="E47" s="9"/>
      <c r="F47" s="9">
        <f t="shared" si="1"/>
        <v>0</v>
      </c>
      <c r="G47" s="2">
        <v>0.23</v>
      </c>
      <c r="H47" s="14">
        <f t="shared" si="2"/>
        <v>0</v>
      </c>
      <c r="I47" s="14">
        <f t="shared" si="3"/>
        <v>0</v>
      </c>
    </row>
    <row r="48" spans="1:9" ht="15.75" customHeight="1" x14ac:dyDescent="0.3">
      <c r="A48" s="18" t="s">
        <v>131</v>
      </c>
      <c r="B48" s="17" t="s">
        <v>55</v>
      </c>
      <c r="C48" s="17" t="s">
        <v>170</v>
      </c>
      <c r="D48" s="21">
        <v>2</v>
      </c>
      <c r="E48" s="9"/>
      <c r="F48" s="9">
        <f t="shared" si="1"/>
        <v>0</v>
      </c>
      <c r="G48" s="2">
        <v>0.23</v>
      </c>
      <c r="H48" s="14">
        <f t="shared" si="2"/>
        <v>0</v>
      </c>
      <c r="I48" s="14">
        <f t="shared" si="3"/>
        <v>0</v>
      </c>
    </row>
    <row r="49" spans="1:9" ht="15.75" customHeight="1" x14ac:dyDescent="0.3">
      <c r="A49" s="18" t="s">
        <v>132</v>
      </c>
      <c r="B49" s="17" t="s">
        <v>56</v>
      </c>
      <c r="C49" s="17" t="s">
        <v>170</v>
      </c>
      <c r="D49" s="21">
        <v>1</v>
      </c>
      <c r="E49" s="9"/>
      <c r="F49" s="9">
        <f t="shared" si="1"/>
        <v>0</v>
      </c>
      <c r="G49" s="2">
        <v>0.23</v>
      </c>
      <c r="H49" s="14">
        <f t="shared" si="2"/>
        <v>0</v>
      </c>
      <c r="I49" s="14">
        <f t="shared" si="3"/>
        <v>0</v>
      </c>
    </row>
    <row r="50" spans="1:9" ht="15.75" customHeight="1" x14ac:dyDescent="0.3">
      <c r="A50" s="18" t="s">
        <v>133</v>
      </c>
      <c r="B50" s="17" t="s">
        <v>57</v>
      </c>
      <c r="C50" s="17" t="s">
        <v>170</v>
      </c>
      <c r="D50" s="21">
        <v>1</v>
      </c>
      <c r="E50" s="9"/>
      <c r="F50" s="9">
        <f t="shared" si="1"/>
        <v>0</v>
      </c>
      <c r="G50" s="2">
        <v>0.23</v>
      </c>
      <c r="H50" s="14">
        <f t="shared" si="2"/>
        <v>0</v>
      </c>
      <c r="I50" s="14">
        <f t="shared" si="3"/>
        <v>0</v>
      </c>
    </row>
    <row r="51" spans="1:9" ht="15.75" customHeight="1" x14ac:dyDescent="0.3">
      <c r="A51" s="18" t="s">
        <v>134</v>
      </c>
      <c r="B51" s="17" t="s">
        <v>58</v>
      </c>
      <c r="C51" s="17" t="s">
        <v>170</v>
      </c>
      <c r="D51" s="21">
        <f>3+0</f>
        <v>3</v>
      </c>
      <c r="E51" s="9"/>
      <c r="F51" s="9">
        <f t="shared" si="1"/>
        <v>0</v>
      </c>
      <c r="G51" s="2">
        <v>0.23</v>
      </c>
      <c r="H51" s="14">
        <f t="shared" si="2"/>
        <v>0</v>
      </c>
      <c r="I51" s="14">
        <f t="shared" si="3"/>
        <v>0</v>
      </c>
    </row>
    <row r="52" spans="1:9" ht="15.75" customHeight="1" x14ac:dyDescent="0.3">
      <c r="A52" s="18" t="s">
        <v>135</v>
      </c>
      <c r="B52" s="17" t="s">
        <v>85</v>
      </c>
      <c r="C52" s="17" t="s">
        <v>170</v>
      </c>
      <c r="D52" s="21">
        <f>0+8</f>
        <v>8</v>
      </c>
      <c r="E52" s="9"/>
      <c r="F52" s="9">
        <f t="shared" si="1"/>
        <v>0</v>
      </c>
      <c r="G52" s="2">
        <v>0.23</v>
      </c>
      <c r="H52" s="14">
        <f t="shared" si="2"/>
        <v>0</v>
      </c>
      <c r="I52" s="14">
        <f t="shared" si="3"/>
        <v>0</v>
      </c>
    </row>
    <row r="53" spans="1:9" ht="15.75" customHeight="1" x14ac:dyDescent="0.3">
      <c r="A53" s="18" t="s">
        <v>136</v>
      </c>
      <c r="B53" s="17" t="s">
        <v>59</v>
      </c>
      <c r="C53" s="17" t="s">
        <v>169</v>
      </c>
      <c r="D53" s="21">
        <v>3</v>
      </c>
      <c r="E53" s="9"/>
      <c r="F53" s="9">
        <f t="shared" si="1"/>
        <v>0</v>
      </c>
      <c r="G53" s="2">
        <v>0.23</v>
      </c>
      <c r="H53" s="14">
        <f t="shared" si="2"/>
        <v>0</v>
      </c>
      <c r="I53" s="14">
        <f t="shared" si="3"/>
        <v>0</v>
      </c>
    </row>
    <row r="54" spans="1:9" ht="15.75" customHeight="1" x14ac:dyDescent="0.3">
      <c r="A54" s="18" t="s">
        <v>137</v>
      </c>
      <c r="B54" s="17" t="s">
        <v>83</v>
      </c>
      <c r="C54" s="17" t="s">
        <v>170</v>
      </c>
      <c r="D54" s="21">
        <f>10+0</f>
        <v>10</v>
      </c>
      <c r="E54" s="9"/>
      <c r="F54" s="9">
        <f t="shared" si="1"/>
        <v>0</v>
      </c>
      <c r="G54" s="2">
        <v>0.23</v>
      </c>
      <c r="H54" s="14">
        <f t="shared" si="2"/>
        <v>0</v>
      </c>
      <c r="I54" s="14">
        <f t="shared" si="3"/>
        <v>0</v>
      </c>
    </row>
    <row r="55" spans="1:9" ht="15.75" customHeight="1" x14ac:dyDescent="0.3">
      <c r="A55" s="18" t="s">
        <v>138</v>
      </c>
      <c r="B55" s="17" t="s">
        <v>80</v>
      </c>
      <c r="C55" s="17" t="s">
        <v>170</v>
      </c>
      <c r="D55" s="21">
        <v>2</v>
      </c>
      <c r="E55" s="9"/>
      <c r="F55" s="9">
        <f t="shared" si="1"/>
        <v>0</v>
      </c>
      <c r="G55" s="2">
        <v>0.23</v>
      </c>
      <c r="H55" s="14">
        <f t="shared" si="2"/>
        <v>0</v>
      </c>
      <c r="I55" s="14">
        <f t="shared" si="3"/>
        <v>0</v>
      </c>
    </row>
    <row r="56" spans="1:9" ht="15.75" customHeight="1" x14ac:dyDescent="0.3">
      <c r="A56" s="18" t="s">
        <v>139</v>
      </c>
      <c r="B56" s="17" t="s">
        <v>28</v>
      </c>
      <c r="C56" s="17" t="s">
        <v>170</v>
      </c>
      <c r="D56" s="21">
        <f>5+0</f>
        <v>5</v>
      </c>
      <c r="E56" s="9"/>
      <c r="F56" s="9">
        <f t="shared" si="1"/>
        <v>0</v>
      </c>
      <c r="G56" s="2">
        <v>0.23</v>
      </c>
      <c r="H56" s="14">
        <f t="shared" si="2"/>
        <v>0</v>
      </c>
      <c r="I56" s="14">
        <f t="shared" si="3"/>
        <v>0</v>
      </c>
    </row>
    <row r="57" spans="1:9" ht="15.75" customHeight="1" x14ac:dyDescent="0.3">
      <c r="A57" s="18" t="s">
        <v>140</v>
      </c>
      <c r="B57" s="17" t="s">
        <v>13</v>
      </c>
      <c r="C57" s="17" t="s">
        <v>171</v>
      </c>
      <c r="D57" s="21">
        <f>2+0+1</f>
        <v>3</v>
      </c>
      <c r="E57" s="9"/>
      <c r="F57" s="9">
        <f t="shared" si="1"/>
        <v>0</v>
      </c>
      <c r="G57" s="2">
        <v>0.23</v>
      </c>
      <c r="H57" s="14">
        <f t="shared" si="2"/>
        <v>0</v>
      </c>
      <c r="I57" s="14">
        <f t="shared" si="3"/>
        <v>0</v>
      </c>
    </row>
    <row r="58" spans="1:9" ht="15.75" customHeight="1" x14ac:dyDescent="0.3">
      <c r="A58" s="18" t="s">
        <v>141</v>
      </c>
      <c r="B58" s="17" t="s">
        <v>14</v>
      </c>
      <c r="C58" s="17" t="s">
        <v>171</v>
      </c>
      <c r="D58" s="21">
        <f>30+0+30</f>
        <v>60</v>
      </c>
      <c r="E58" s="9"/>
      <c r="F58" s="9">
        <f t="shared" si="1"/>
        <v>0</v>
      </c>
      <c r="G58" s="2">
        <v>0.23</v>
      </c>
      <c r="H58" s="14">
        <f t="shared" si="2"/>
        <v>0</v>
      </c>
      <c r="I58" s="14">
        <f t="shared" si="3"/>
        <v>0</v>
      </c>
    </row>
    <row r="59" spans="1:9" ht="15.75" customHeight="1" x14ac:dyDescent="0.3">
      <c r="A59" s="18" t="s">
        <v>142</v>
      </c>
      <c r="B59" s="17" t="s">
        <v>82</v>
      </c>
      <c r="C59" s="17" t="s">
        <v>169</v>
      </c>
      <c r="D59" s="21">
        <f>1+0</f>
        <v>1</v>
      </c>
      <c r="E59" s="9"/>
      <c r="F59" s="9">
        <f t="shared" si="1"/>
        <v>0</v>
      </c>
      <c r="G59" s="2">
        <v>0.23</v>
      </c>
      <c r="H59" s="14">
        <f t="shared" si="2"/>
        <v>0</v>
      </c>
      <c r="I59" s="14">
        <f t="shared" si="3"/>
        <v>0</v>
      </c>
    </row>
    <row r="60" spans="1:9" ht="15.75" customHeight="1" x14ac:dyDescent="0.3">
      <c r="A60" s="18" t="s">
        <v>143</v>
      </c>
      <c r="B60" s="17" t="s">
        <v>29</v>
      </c>
      <c r="C60" s="17" t="s">
        <v>169</v>
      </c>
      <c r="D60" s="21">
        <v>2</v>
      </c>
      <c r="E60" s="9"/>
      <c r="F60" s="9">
        <f t="shared" si="1"/>
        <v>0</v>
      </c>
      <c r="G60" s="2">
        <v>0.23</v>
      </c>
      <c r="H60" s="14">
        <f t="shared" si="2"/>
        <v>0</v>
      </c>
      <c r="I60" s="14">
        <f t="shared" si="3"/>
        <v>0</v>
      </c>
    </row>
    <row r="61" spans="1:9" ht="15.75" customHeight="1" x14ac:dyDescent="0.3">
      <c r="A61" s="18" t="s">
        <v>144</v>
      </c>
      <c r="B61" s="17" t="s">
        <v>78</v>
      </c>
      <c r="C61" s="17" t="s">
        <v>170</v>
      </c>
      <c r="D61" s="21">
        <f>5+0+5</f>
        <v>10</v>
      </c>
      <c r="E61" s="11"/>
      <c r="F61" s="9">
        <f t="shared" si="1"/>
        <v>0</v>
      </c>
      <c r="G61" s="2">
        <v>0.23</v>
      </c>
      <c r="H61" s="14">
        <f t="shared" si="2"/>
        <v>0</v>
      </c>
      <c r="I61" s="14">
        <f t="shared" si="3"/>
        <v>0</v>
      </c>
    </row>
    <row r="62" spans="1:9" ht="15.75" customHeight="1" x14ac:dyDescent="0.3">
      <c r="A62" s="18" t="s">
        <v>145</v>
      </c>
      <c r="B62" s="17" t="s">
        <v>60</v>
      </c>
      <c r="C62" s="17" t="s">
        <v>170</v>
      </c>
      <c r="D62" s="21">
        <v>2</v>
      </c>
      <c r="E62" s="9"/>
      <c r="F62" s="9">
        <f t="shared" si="1"/>
        <v>0</v>
      </c>
      <c r="G62" s="2">
        <v>0.23</v>
      </c>
      <c r="H62" s="14">
        <f t="shared" si="2"/>
        <v>0</v>
      </c>
      <c r="I62" s="14">
        <f t="shared" si="3"/>
        <v>0</v>
      </c>
    </row>
    <row r="63" spans="1:9" ht="15.75" customHeight="1" x14ac:dyDescent="0.3">
      <c r="A63" s="18" t="s">
        <v>146</v>
      </c>
      <c r="B63" s="17" t="s">
        <v>61</v>
      </c>
      <c r="C63" s="17" t="s">
        <v>170</v>
      </c>
      <c r="D63" s="21">
        <v>60</v>
      </c>
      <c r="E63" s="9"/>
      <c r="F63" s="9">
        <f t="shared" si="1"/>
        <v>0</v>
      </c>
      <c r="G63" s="2">
        <v>0.23</v>
      </c>
      <c r="H63" s="14">
        <f t="shared" si="2"/>
        <v>0</v>
      </c>
      <c r="I63" s="14">
        <f t="shared" si="3"/>
        <v>0</v>
      </c>
    </row>
    <row r="64" spans="1:9" ht="15.75" customHeight="1" x14ac:dyDescent="0.3">
      <c r="A64" s="18" t="s">
        <v>147</v>
      </c>
      <c r="B64" s="17" t="s">
        <v>62</v>
      </c>
      <c r="C64" s="17" t="s">
        <v>170</v>
      </c>
      <c r="D64" s="21">
        <f>2+0</f>
        <v>2</v>
      </c>
      <c r="E64" s="9"/>
      <c r="F64" s="9">
        <f t="shared" si="1"/>
        <v>0</v>
      </c>
      <c r="G64" s="2">
        <v>0.23</v>
      </c>
      <c r="H64" s="14">
        <f t="shared" si="2"/>
        <v>0</v>
      </c>
      <c r="I64" s="14">
        <f t="shared" si="3"/>
        <v>0</v>
      </c>
    </row>
    <row r="65" spans="1:9" ht="15.75" customHeight="1" x14ac:dyDescent="0.3">
      <c r="A65" s="18" t="s">
        <v>148</v>
      </c>
      <c r="B65" s="17" t="s">
        <v>30</v>
      </c>
      <c r="C65" s="17" t="s">
        <v>169</v>
      </c>
      <c r="D65" s="21">
        <f>5+0</f>
        <v>5</v>
      </c>
      <c r="E65" s="9"/>
      <c r="F65" s="9">
        <f t="shared" si="1"/>
        <v>0</v>
      </c>
      <c r="G65" s="2">
        <v>0.23</v>
      </c>
      <c r="H65" s="14">
        <f t="shared" si="2"/>
        <v>0</v>
      </c>
      <c r="I65" s="14">
        <f t="shared" si="3"/>
        <v>0</v>
      </c>
    </row>
    <row r="66" spans="1:9" ht="15.75" customHeight="1" x14ac:dyDescent="0.3">
      <c r="A66" s="18" t="s">
        <v>149</v>
      </c>
      <c r="B66" s="17" t="s">
        <v>18</v>
      </c>
      <c r="C66" s="17" t="s">
        <v>169</v>
      </c>
      <c r="D66" s="21">
        <f>1+0</f>
        <v>1</v>
      </c>
      <c r="E66" s="9"/>
      <c r="F66" s="9">
        <f t="shared" si="1"/>
        <v>0</v>
      </c>
      <c r="G66" s="2">
        <v>0.23</v>
      </c>
      <c r="H66" s="14">
        <f t="shared" si="2"/>
        <v>0</v>
      </c>
      <c r="I66" s="14">
        <f t="shared" ref="I66:I83" si="4">F66+H66</f>
        <v>0</v>
      </c>
    </row>
    <row r="67" spans="1:9" ht="15" customHeight="1" x14ac:dyDescent="0.3">
      <c r="A67" s="18" t="s">
        <v>150</v>
      </c>
      <c r="B67" s="17" t="s">
        <v>19</v>
      </c>
      <c r="C67" s="17" t="s">
        <v>169</v>
      </c>
      <c r="D67" s="21">
        <v>5</v>
      </c>
      <c r="E67" s="9"/>
      <c r="F67" s="9">
        <f t="shared" si="1"/>
        <v>0</v>
      </c>
      <c r="G67" s="2">
        <v>0.23</v>
      </c>
      <c r="H67" s="14">
        <f t="shared" si="2"/>
        <v>0</v>
      </c>
      <c r="I67" s="14">
        <f t="shared" si="4"/>
        <v>0</v>
      </c>
    </row>
    <row r="68" spans="1:9" ht="15.75" customHeight="1" x14ac:dyDescent="0.3">
      <c r="A68" s="18" t="s">
        <v>151</v>
      </c>
      <c r="B68" s="17" t="s">
        <v>15</v>
      </c>
      <c r="C68" s="17" t="s">
        <v>169</v>
      </c>
      <c r="D68" s="21">
        <f>10+0+4</f>
        <v>14</v>
      </c>
      <c r="E68" s="9"/>
      <c r="F68" s="9">
        <f t="shared" si="1"/>
        <v>0</v>
      </c>
      <c r="G68" s="2">
        <v>0.23</v>
      </c>
      <c r="H68" s="14">
        <f t="shared" si="2"/>
        <v>0</v>
      </c>
      <c r="I68" s="14">
        <f t="shared" si="4"/>
        <v>0</v>
      </c>
    </row>
    <row r="69" spans="1:9" ht="15.75" customHeight="1" x14ac:dyDescent="0.3">
      <c r="A69" s="18" t="s">
        <v>152</v>
      </c>
      <c r="B69" s="17" t="s">
        <v>84</v>
      </c>
      <c r="C69" s="17" t="s">
        <v>170</v>
      </c>
      <c r="D69" s="21">
        <f>0+0+3</f>
        <v>3</v>
      </c>
      <c r="E69" s="9"/>
      <c r="F69" s="9">
        <f t="shared" si="1"/>
        <v>0</v>
      </c>
      <c r="G69" s="2">
        <v>0.23</v>
      </c>
      <c r="H69" s="14">
        <f t="shared" si="2"/>
        <v>0</v>
      </c>
      <c r="I69" s="14">
        <f t="shared" si="4"/>
        <v>0</v>
      </c>
    </row>
    <row r="70" spans="1:9" ht="15.75" customHeight="1" x14ac:dyDescent="0.3">
      <c r="A70" s="18" t="s">
        <v>153</v>
      </c>
      <c r="B70" s="17" t="s">
        <v>63</v>
      </c>
      <c r="C70" s="17" t="s">
        <v>170</v>
      </c>
      <c r="D70" s="21">
        <f>5+0</f>
        <v>5</v>
      </c>
      <c r="E70" s="9"/>
      <c r="F70" s="9">
        <f t="shared" ref="F70:F83" si="5">D70*E70</f>
        <v>0</v>
      </c>
      <c r="G70" s="2">
        <v>0.23</v>
      </c>
      <c r="H70" s="14">
        <f t="shared" ref="H70:H83" si="6">ROUND(F70*G70,2)</f>
        <v>0</v>
      </c>
      <c r="I70" s="14">
        <f t="shared" si="4"/>
        <v>0</v>
      </c>
    </row>
    <row r="71" spans="1:9" ht="15.75" customHeight="1" x14ac:dyDescent="0.3">
      <c r="A71" s="18" t="s">
        <v>154</v>
      </c>
      <c r="B71" s="17" t="s">
        <v>16</v>
      </c>
      <c r="C71" s="17" t="s">
        <v>170</v>
      </c>
      <c r="D71" s="21">
        <f>20+0+30</f>
        <v>50</v>
      </c>
      <c r="E71" s="9"/>
      <c r="F71" s="9">
        <f t="shared" si="5"/>
        <v>0</v>
      </c>
      <c r="G71" s="2">
        <v>0.23</v>
      </c>
      <c r="H71" s="14">
        <f t="shared" si="6"/>
        <v>0</v>
      </c>
      <c r="I71" s="14">
        <f t="shared" si="4"/>
        <v>0</v>
      </c>
    </row>
    <row r="72" spans="1:9" ht="15.75" customHeight="1" x14ac:dyDescent="0.3">
      <c r="A72" s="18" t="s">
        <v>155</v>
      </c>
      <c r="B72" s="17" t="s">
        <v>31</v>
      </c>
      <c r="C72" s="17" t="s">
        <v>170</v>
      </c>
      <c r="D72" s="22">
        <f>10+10+10</f>
        <v>30</v>
      </c>
      <c r="E72" s="12"/>
      <c r="F72" s="9">
        <f t="shared" si="5"/>
        <v>0</v>
      </c>
      <c r="G72" s="6">
        <v>0.23</v>
      </c>
      <c r="H72" s="14">
        <f t="shared" si="6"/>
        <v>0</v>
      </c>
      <c r="I72" s="15">
        <f t="shared" si="4"/>
        <v>0</v>
      </c>
    </row>
    <row r="73" spans="1:9" ht="15.75" customHeight="1" x14ac:dyDescent="0.3">
      <c r="A73" s="18" t="s">
        <v>156</v>
      </c>
      <c r="B73" s="17" t="s">
        <v>64</v>
      </c>
      <c r="C73" s="17" t="s">
        <v>170</v>
      </c>
      <c r="D73" s="21">
        <v>5</v>
      </c>
      <c r="E73" s="9"/>
      <c r="F73" s="9">
        <f t="shared" si="5"/>
        <v>0</v>
      </c>
      <c r="G73" s="2">
        <v>0.23</v>
      </c>
      <c r="H73" s="14">
        <f t="shared" si="6"/>
        <v>0</v>
      </c>
      <c r="I73" s="14">
        <f t="shared" si="4"/>
        <v>0</v>
      </c>
    </row>
    <row r="74" spans="1:9" ht="15.75" customHeight="1" x14ac:dyDescent="0.3">
      <c r="A74" s="18" t="s">
        <v>157</v>
      </c>
      <c r="B74" s="17" t="s">
        <v>65</v>
      </c>
      <c r="C74" s="17" t="s">
        <v>170</v>
      </c>
      <c r="D74" s="21">
        <v>5</v>
      </c>
      <c r="E74" s="9"/>
      <c r="F74" s="9">
        <f t="shared" si="5"/>
        <v>0</v>
      </c>
      <c r="G74" s="2">
        <v>0.23</v>
      </c>
      <c r="H74" s="14">
        <f t="shared" si="6"/>
        <v>0</v>
      </c>
      <c r="I74" s="14">
        <f t="shared" si="4"/>
        <v>0</v>
      </c>
    </row>
    <row r="75" spans="1:9" ht="15.75" customHeight="1" x14ac:dyDescent="0.3">
      <c r="A75" s="18" t="s">
        <v>158</v>
      </c>
      <c r="B75" s="17" t="s">
        <v>20</v>
      </c>
      <c r="C75" s="17" t="s">
        <v>170</v>
      </c>
      <c r="D75" s="21">
        <f>1+1+1+1+1+4</f>
        <v>9</v>
      </c>
      <c r="E75" s="9"/>
      <c r="F75" s="9">
        <f t="shared" si="5"/>
        <v>0</v>
      </c>
      <c r="G75" s="2">
        <v>0.23</v>
      </c>
      <c r="H75" s="14">
        <f t="shared" si="6"/>
        <v>0</v>
      </c>
      <c r="I75" s="14">
        <f t="shared" si="4"/>
        <v>0</v>
      </c>
    </row>
    <row r="76" spans="1:9" ht="15.75" customHeight="1" x14ac:dyDescent="0.3">
      <c r="A76" s="18" t="s">
        <v>159</v>
      </c>
      <c r="B76" s="17" t="s">
        <v>66</v>
      </c>
      <c r="C76" s="17" t="s">
        <v>170</v>
      </c>
      <c r="D76" s="21">
        <v>10</v>
      </c>
      <c r="E76" s="9"/>
      <c r="F76" s="9">
        <f t="shared" si="5"/>
        <v>0</v>
      </c>
      <c r="G76" s="2">
        <v>0.23</v>
      </c>
      <c r="H76" s="14">
        <f t="shared" si="6"/>
        <v>0</v>
      </c>
      <c r="I76" s="14">
        <f t="shared" si="4"/>
        <v>0</v>
      </c>
    </row>
    <row r="77" spans="1:9" ht="15.75" customHeight="1" x14ac:dyDescent="0.3">
      <c r="A77" s="18" t="s">
        <v>160</v>
      </c>
      <c r="B77" s="17" t="s">
        <v>67</v>
      </c>
      <c r="C77" s="17" t="s">
        <v>170</v>
      </c>
      <c r="D77" s="21">
        <f>5+0</f>
        <v>5</v>
      </c>
      <c r="E77" s="9"/>
      <c r="F77" s="9">
        <f t="shared" si="5"/>
        <v>0</v>
      </c>
      <c r="G77" s="2">
        <v>0.23</v>
      </c>
      <c r="H77" s="14">
        <f t="shared" si="6"/>
        <v>0</v>
      </c>
      <c r="I77" s="14">
        <f t="shared" si="4"/>
        <v>0</v>
      </c>
    </row>
    <row r="78" spans="1:9" ht="15.75" customHeight="1" x14ac:dyDescent="0.3">
      <c r="A78" s="18" t="s">
        <v>161</v>
      </c>
      <c r="B78" s="17" t="s">
        <v>68</v>
      </c>
      <c r="C78" s="17" t="s">
        <v>170</v>
      </c>
      <c r="D78" s="21">
        <v>5</v>
      </c>
      <c r="E78" s="9"/>
      <c r="F78" s="9">
        <f t="shared" si="5"/>
        <v>0</v>
      </c>
      <c r="G78" s="2">
        <v>0.23</v>
      </c>
      <c r="H78" s="14">
        <f t="shared" si="6"/>
        <v>0</v>
      </c>
      <c r="I78" s="14">
        <f t="shared" si="4"/>
        <v>0</v>
      </c>
    </row>
    <row r="79" spans="1:9" ht="15.75" customHeight="1" x14ac:dyDescent="0.3">
      <c r="A79" s="18" t="s">
        <v>162</v>
      </c>
      <c r="B79" s="17" t="s">
        <v>69</v>
      </c>
      <c r="C79" s="17" t="s">
        <v>170</v>
      </c>
      <c r="D79" s="21">
        <f>5+0</f>
        <v>5</v>
      </c>
      <c r="E79" s="9"/>
      <c r="F79" s="9">
        <f t="shared" si="5"/>
        <v>0</v>
      </c>
      <c r="G79" s="2">
        <v>0.23</v>
      </c>
      <c r="H79" s="14">
        <f t="shared" si="6"/>
        <v>0</v>
      </c>
      <c r="I79" s="14">
        <f t="shared" si="4"/>
        <v>0</v>
      </c>
    </row>
    <row r="80" spans="1:9" ht="15.75" customHeight="1" x14ac:dyDescent="0.3">
      <c r="A80" s="18" t="s">
        <v>163</v>
      </c>
      <c r="B80" s="17" t="s">
        <v>70</v>
      </c>
      <c r="C80" s="17" t="s">
        <v>170</v>
      </c>
      <c r="D80" s="21">
        <f>5+0</f>
        <v>5</v>
      </c>
      <c r="E80" s="9"/>
      <c r="F80" s="9">
        <f t="shared" si="5"/>
        <v>0</v>
      </c>
      <c r="G80" s="2">
        <v>0.23</v>
      </c>
      <c r="H80" s="14">
        <f t="shared" si="6"/>
        <v>0</v>
      </c>
      <c r="I80" s="14">
        <f t="shared" si="4"/>
        <v>0</v>
      </c>
    </row>
    <row r="81" spans="1:9" ht="15.75" customHeight="1" x14ac:dyDescent="0.3">
      <c r="A81" s="18" t="s">
        <v>164</v>
      </c>
      <c r="B81" s="17" t="s">
        <v>87</v>
      </c>
      <c r="C81" s="17" t="s">
        <v>170</v>
      </c>
      <c r="D81" s="21">
        <f>4+0</f>
        <v>4</v>
      </c>
      <c r="E81" s="9"/>
      <c r="F81" s="9">
        <f t="shared" si="5"/>
        <v>0</v>
      </c>
      <c r="G81" s="2">
        <v>0.23</v>
      </c>
      <c r="H81" s="14">
        <f t="shared" si="6"/>
        <v>0</v>
      </c>
      <c r="I81" s="14">
        <f t="shared" si="4"/>
        <v>0</v>
      </c>
    </row>
    <row r="82" spans="1:9" ht="15.75" customHeight="1" x14ac:dyDescent="0.3">
      <c r="A82" s="18" t="s">
        <v>165</v>
      </c>
      <c r="B82" s="17" t="s">
        <v>86</v>
      </c>
      <c r="C82" s="17" t="s">
        <v>169</v>
      </c>
      <c r="D82" s="21">
        <f>5+0+5</f>
        <v>10</v>
      </c>
      <c r="E82" s="9"/>
      <c r="F82" s="9">
        <f t="shared" si="5"/>
        <v>0</v>
      </c>
      <c r="G82" s="2">
        <v>0.23</v>
      </c>
      <c r="H82" s="14">
        <f t="shared" si="6"/>
        <v>0</v>
      </c>
      <c r="I82" s="14">
        <f t="shared" si="4"/>
        <v>0</v>
      </c>
    </row>
    <row r="83" spans="1:9" ht="15.75" customHeight="1" x14ac:dyDescent="0.3">
      <c r="A83" s="18" t="s">
        <v>166</v>
      </c>
      <c r="B83" s="17" t="s">
        <v>71</v>
      </c>
      <c r="C83" s="17" t="s">
        <v>169</v>
      </c>
      <c r="D83" s="21">
        <f>5+0+5</f>
        <v>10</v>
      </c>
      <c r="E83" s="9"/>
      <c r="F83" s="9">
        <f t="shared" si="5"/>
        <v>0</v>
      </c>
      <c r="G83" s="2">
        <v>0.23</v>
      </c>
      <c r="H83" s="14">
        <f t="shared" si="6"/>
        <v>0</v>
      </c>
      <c r="I83" s="14">
        <f t="shared" si="4"/>
        <v>0</v>
      </c>
    </row>
    <row r="84" spans="1:9" ht="15.75" customHeight="1" x14ac:dyDescent="0.3">
      <c r="A84" s="7"/>
      <c r="B84" s="8" t="s">
        <v>74</v>
      </c>
      <c r="C84" s="8"/>
      <c r="D84" s="3"/>
      <c r="E84" s="4"/>
      <c r="F84" s="13">
        <f>SUM(F5:F83)</f>
        <v>0</v>
      </c>
      <c r="G84" s="4"/>
      <c r="H84" s="16">
        <f>SUM(H5:H83)</f>
        <v>0</v>
      </c>
      <c r="I84" s="13">
        <f>SUM(I5:I83)</f>
        <v>0</v>
      </c>
    </row>
  </sheetData>
  <mergeCells count="2">
    <mergeCell ref="A1:D1"/>
    <mergeCell ref="A2:D2"/>
  </mergeCells>
  <phoneticPr fontId="5" type="noConversion"/>
  <pageMargins left="1" right="1" top="1" bottom="1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biurowe 2021r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d.stworzyjanek</cp:lastModifiedBy>
  <cp:lastPrinted>2020-11-30T11:46:22Z</cp:lastPrinted>
  <dcterms:created xsi:type="dcterms:W3CDTF">2020-11-27T17:29:32Z</dcterms:created>
  <dcterms:modified xsi:type="dcterms:W3CDTF">2021-12-28T10:05:07Z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18.1.6.0</vt:lpwstr>
  </property>
</Properties>
</file>