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95FA55D1-46D9-4C0F-BFE7-5C93149D2A3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1" l="1"/>
  <c r="H7" i="1"/>
  <c r="H11" i="1"/>
  <c r="H15" i="1"/>
  <c r="H16" i="1"/>
  <c r="H21" i="1"/>
  <c r="H23" i="1"/>
  <c r="H24" i="1"/>
  <c r="H26" i="1"/>
  <c r="H28" i="1"/>
  <c r="H30" i="1"/>
  <c r="H31" i="1"/>
  <c r="H32" i="1"/>
  <c r="H36" i="1"/>
  <c r="H38" i="1"/>
  <c r="H39" i="1"/>
  <c r="F4" i="1"/>
  <c r="H4" i="1" s="1"/>
  <c r="F10" i="1"/>
  <c r="H10" i="1" s="1"/>
  <c r="F11" i="1"/>
  <c r="F12" i="1"/>
  <c r="H12" i="1" s="1"/>
  <c r="F13" i="1"/>
  <c r="H13" i="1" s="1"/>
  <c r="F17" i="1"/>
  <c r="H17" i="1" s="1"/>
  <c r="F20" i="1"/>
  <c r="H20" i="1" s="1"/>
  <c r="F22" i="1"/>
  <c r="H22" i="1" s="1"/>
  <c r="F24" i="1"/>
  <c r="F31" i="1"/>
  <c r="F32" i="1"/>
  <c r="F33" i="1"/>
  <c r="H33" i="1" s="1"/>
  <c r="F34" i="1"/>
  <c r="H34" i="1" s="1"/>
  <c r="F35" i="1"/>
  <c r="H35" i="1" s="1"/>
  <c r="E29" i="1"/>
  <c r="F29" i="1" s="1"/>
  <c r="H29" i="1" s="1"/>
  <c r="E37" i="1"/>
  <c r="F37" i="1" s="1"/>
  <c r="H37" i="1" s="1"/>
  <c r="E36" i="1"/>
  <c r="F36" i="1" s="1"/>
  <c r="E25" i="1"/>
  <c r="F25" i="1" s="1"/>
  <c r="H25" i="1" s="1"/>
  <c r="E21" i="1"/>
  <c r="F21" i="1" s="1"/>
  <c r="E19" i="1"/>
  <c r="F19" i="1" s="1"/>
  <c r="H19" i="1" s="1"/>
  <c r="E18" i="1"/>
  <c r="F18" i="1" s="1"/>
  <c r="H18" i="1" s="1"/>
  <c r="E14" i="1"/>
  <c r="F14" i="1" s="1"/>
  <c r="H14" i="1" s="1"/>
  <c r="E7" i="1"/>
  <c r="F7" i="1" s="1"/>
  <c r="E6" i="1"/>
  <c r="F6" i="1" s="1"/>
  <c r="H6" i="1" s="1"/>
  <c r="E26" i="1"/>
  <c r="F26" i="1" s="1"/>
  <c r="E38" i="1"/>
  <c r="F38" i="1" s="1"/>
  <c r="E39" i="1"/>
  <c r="F39" i="1" s="1"/>
  <c r="E30" i="1"/>
  <c r="F30" i="1" s="1"/>
  <c r="E27" i="1"/>
  <c r="F27" i="1" s="1"/>
  <c r="E23" i="1"/>
  <c r="F23" i="1" s="1"/>
  <c r="E16" i="1"/>
  <c r="F16" i="1" s="1"/>
  <c r="E8" i="1"/>
  <c r="F8" i="1" s="1"/>
  <c r="H8" i="1" s="1"/>
  <c r="E5" i="1"/>
  <c r="F5" i="1" s="1"/>
  <c r="E9" i="1"/>
  <c r="F9" i="1" s="1"/>
  <c r="H9" i="1" s="1"/>
  <c r="E28" i="1"/>
  <c r="F28" i="1" s="1"/>
  <c r="E15" i="1"/>
  <c r="F15" i="1" s="1"/>
  <c r="H27" i="1" l="1"/>
  <c r="I27" i="1" s="1"/>
  <c r="F40" i="1"/>
  <c r="I10" i="1"/>
  <c r="I28" i="1"/>
  <c r="I5" i="1" l="1"/>
  <c r="I9" i="1"/>
  <c r="I4" i="1"/>
  <c r="I6" i="1"/>
  <c r="I7" i="1"/>
  <c r="I8" i="1"/>
  <c r="I11" i="1"/>
  <c r="I12" i="1"/>
  <c r="I16" i="1"/>
  <c r="I15" i="1"/>
  <c r="I13" i="1"/>
  <c r="I14" i="1"/>
  <c r="I17" i="1"/>
  <c r="I18" i="1"/>
  <c r="I19" i="1"/>
  <c r="I20" i="1"/>
  <c r="I21" i="1"/>
  <c r="I22" i="1"/>
  <c r="I23" i="1"/>
  <c r="I24" i="1"/>
  <c r="I25" i="1"/>
  <c r="I26" i="1"/>
  <c r="I29" i="1"/>
  <c r="I30" i="1"/>
  <c r="I31" i="1"/>
  <c r="I32" i="1"/>
  <c r="I35" i="1"/>
  <c r="I34" i="1"/>
  <c r="I36" i="1"/>
  <c r="I37" i="1"/>
  <c r="I33" i="1"/>
  <c r="I39" i="1"/>
  <c r="I38" i="1"/>
  <c r="H40" i="1" l="1"/>
  <c r="I40" i="1"/>
</calcChain>
</file>

<file path=xl/sharedStrings.xml><?xml version="1.0" encoding="utf-8"?>
<sst xmlns="http://schemas.openxmlformats.org/spreadsheetml/2006/main" count="121" uniqueCount="89">
  <si>
    <t>Lp</t>
  </si>
  <si>
    <t>nazwa towaru</t>
  </si>
  <si>
    <t>j.m.</t>
  </si>
  <si>
    <t>cena jed.netto</t>
  </si>
  <si>
    <t>wartość netto</t>
  </si>
  <si>
    <t>wartość brutto</t>
  </si>
  <si>
    <t>st%</t>
  </si>
  <si>
    <t>VAT</t>
  </si>
  <si>
    <t>op.</t>
  </si>
  <si>
    <t>Chusteczki higieniczne (op.150szt)</t>
  </si>
  <si>
    <t>szt</t>
  </si>
  <si>
    <t>Koszyk do wc rózne zapachy nie gorsze niż Emil</t>
  </si>
  <si>
    <t>kpl</t>
  </si>
  <si>
    <t>Mleczko do czyszczenia z mikrokryształkami 
Usuwa zabrudzenia jak: przypieczony tłuszcz, przypalone jedzenie, plamy z kamienia w łazience, nie gorszy jak cif, pojemność: 750 ml</t>
  </si>
  <si>
    <t>szt.</t>
  </si>
  <si>
    <t>Mop płaski szeroki, nie gorszy niż Villeda w komplecie z wiadrem</t>
  </si>
  <si>
    <t>Mydło w płynie nie gorsze niż Attis , pojemnośc: 5l</t>
  </si>
  <si>
    <t>Odświeżacz powietrza w żelu, waga: 150g, wygodny w użyciu, nie rozlewacy się i nie rozpływający, rózne zapachy</t>
  </si>
  <si>
    <t>Papier toaletowy biały, 8 rolek mięki wytrzymały dwie miękkie warstwy połaczone estetycznym tłoczeniem</t>
  </si>
  <si>
    <t>Plyn do dezynfekcji wc nie gorszy niż Domestos, pojemność 750 ml, zawierający substancje wybielające, żelowa konsystencja, doskonale radzi sobie z likwidacją bakterii, grzybów i zarazków.</t>
  </si>
  <si>
    <t>Plyn do dezynfekcji wc nie gorszy niż Domestos, pojemność 5l, zawierający substancje wybielające, żelowa konsystencja, doskonale radzi sobie z likwidacją bakterii, grzybów i zarazków.</t>
  </si>
  <si>
    <t>Płyn 1 l usuwa zanieczyszczenia ze wszystkich powierzchni zmywalnych,stosowany  do zmywania podłóg i ścian oraz  usuwania silnych zabrudzeń, nie goszy iniż ajax</t>
  </si>
  <si>
    <t>Płyn 5 l usuwa zanieczyszczenia ze wszystkich powierzchni zmywalnych,stosowany  do zmywania podłóg i ścian oraz  usuwania silnych zabrudzeń, nie goszy iniż ajax</t>
  </si>
  <si>
    <t>Płyn do mycia szyb 750ml , nie gorszy niż window</t>
  </si>
  <si>
    <t xml:space="preserve">Płyn do płukania tkanin nie gorszy niż global, pojemność: 2 l </t>
  </si>
  <si>
    <t>Płyn przeciw kurzowi w aerozolu 300 ml do czyszczenia wszystkich rodzajów powierzchni, nie gorszy niż pronto</t>
  </si>
  <si>
    <t xml:space="preserve">Płyn wybielający 1 l. nie gorszy niż ace </t>
  </si>
  <si>
    <t>Prima ściereczki a-10 maxi- do wszystkich prac domowych, superchłonne, miękkie przeznaczone do czyszczenia i polerowania, 10 szt w opakowaniu.</t>
  </si>
  <si>
    <t>Proszek do prania, waga: 2kg</t>
  </si>
  <si>
    <t>rękawice lateksowe do sprzątania (opakowanie 5szt.)</t>
  </si>
  <si>
    <t>Ścierka do podłogi, wydajna, nie pozostawiająca kłaczków,
superchłonna i szybkoschnąca nie gorsza niż Kuchcik, opakowanie : 3szt</t>
  </si>
  <si>
    <t>Wkład wymienne do koszyczka do WC nie gorsz niż Emil</t>
  </si>
  <si>
    <t>Wkłady do mopa szerokie (2 XL), nie gorsze niż Villeda</t>
  </si>
  <si>
    <t>Wodny odświeżacz powietrza o długotrwałej świeżości i natychmiastowym działaniu, opakowanie 425g</t>
  </si>
  <si>
    <t>Worki na śmieci, pojemność: 120 litrów, ilość: 25 sztuk, wymiary: 70 x 110 cm, grubość: 28 µm, folia: LDPE</t>
  </si>
  <si>
    <t>worki na śmieci, pojemność 90 litrów</t>
  </si>
  <si>
    <t>Worki na śmieci, pojemność: 35 litrów, ilość: 15 sztuk, wymiary: 48 x 58 cm, grubość: 25 µm, folia: LDPE</t>
  </si>
  <si>
    <t>Worki na śmieci, pojemność: 60 litrów, ilość: 10 sztuk, wymiary: 60 x 72 cm, grubość: 25 µm, folia: LDPE</t>
  </si>
  <si>
    <t xml:space="preserve">Worki do odkurzacza ZELMER SAF-BAG </t>
  </si>
  <si>
    <t>Zmywak kuchenny nie gorszy niż Jan niezbędny, z mocnej, chłonnej gąbki o wymiarach 9,5x6,5x3cm, efektywnie likwiduje brud i tłuszcz, opakowanie: 10 szt</t>
  </si>
  <si>
    <t>żel do czyszczenia WC, nie gorszy niż Yplon palemka 1l</t>
  </si>
  <si>
    <t>Razem:</t>
  </si>
  <si>
    <t>PPP</t>
  </si>
  <si>
    <t>Ściereczki uniwersalne nie gorsze niż PRIMA MAXI "Jak bawełna" 10szt w op.</t>
  </si>
  <si>
    <t>Odświeżacz powietrza BRAIT MIST 425g, szt.</t>
  </si>
  <si>
    <t>Ręczniki papierowe dwustronne, paczka 200 listków, dobrze wchłaniajace wodę, białe</t>
  </si>
  <si>
    <t>Rękawice gumowe M,S,L- przeznaczone do pracy w gospodarstwie domowym, chronią przed skaleczeniami, wilgocią z roztworami detergentów- Jan Niezbędny.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</si>
  <si>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</si>
  <si>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</si>
  <si>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</si>
  <si>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</si>
  <si>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</si>
  <si>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</si>
  <si>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</si>
  <si>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</si>
  <si>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</si>
  <si>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</si>
  <si>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</si>
  <si>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</si>
  <si>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</si>
  <si>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</si>
  <si>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</si>
  <si>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</si>
  <si>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</si>
  <si>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</si>
  <si>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</si>
  <si>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</si>
  <si>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</si>
  <si>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</si>
  <si>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</si>
  <si>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</si>
  <si>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</si>
  <si>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</si>
  <si>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</si>
  <si>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</si>
  <si>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</si>
  <si>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</si>
  <si>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</si>
  <si>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</si>
  <si>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</si>
  <si>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</si>
  <si>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</si>
  <si>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</si>
  <si>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rękawice nitrylowe para</t>
  </si>
  <si>
    <t>Płyn do naczyń nie gorszy niż Ludwik, pojemność: 1l, pH neutralne dla skóry, gęsta konsystencja, delikatny miętowy zapach, łagodny dla dłoni, biodegradacyjny.</t>
  </si>
  <si>
    <t>Mydło w płynie, pojemnośc: 1l, zapas w folii</t>
  </si>
  <si>
    <t>CZ. VII - FORMULARZ CENOWY</t>
  </si>
  <si>
    <t>Załącznik Nr 2f</t>
  </si>
  <si>
    <t>ilość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</si>
</sst>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6" fillId="0" borderId="1" xfId="0" applyFont="1" applyBorder="1" applyProtection="1">
      <protection locked="0"/>
    </xf>
    <xf numFmtId="0" fontId="6" fillId="0" borderId="1" xfId="0" applyFont="1" applyBorder="1" applyAlignment="1" applyProtection="1">
      <alignment horizontal="center"/>
      <protection locked="0"/>
    </xf>
    <xf numFmtId="0" fontId="5" fillId="0" borderId="1" xfId="0" applyFont="1" applyBorder="1" applyProtection="1">
      <protection locked="0"/>
    </xf>
    <xf numFmtId="0" fontId="5" fillId="0" borderId="1" xfId="0" applyFont="1" applyBorder="1" applyAlignment="1" applyProtection="1">
      <alignment vertical="top" wrapText="1"/>
      <protection locked="0"/>
    </xf>
    <xf numFmtId="0" fontId="5" fillId="0" borderId="1" xfId="0" applyFont="1" applyBorder="1" applyAlignment="1" applyProtection="1">
      <alignment vertical="top"/>
      <protection locked="0"/>
    </xf>
    <xf numFmtId="4" fontId="7" fillId="0" borderId="1" xfId="0" applyNumberFormat="1" applyFont="1" applyBorder="1" applyAlignment="1">
      <alignment vertical="top"/>
    </xf>
    <xf numFmtId="0" fontId="6" fillId="0" borderId="2" xfId="0" applyFont="1" applyBorder="1" applyAlignment="1" applyProtection="1">
      <alignment horizontal="right" vertical="top"/>
      <protection locked="0"/>
    </xf>
    <xf numFmtId="4" fontId="5" fillId="0" borderId="1" xfId="0" applyNumberFormat="1" applyFont="1" applyBorder="1" applyAlignment="1" applyProtection="1">
      <alignment vertical="top"/>
      <protection locked="0"/>
    </xf>
    <xf numFmtId="0" fontId="5" fillId="0" borderId="1" xfId="0" applyFont="1" applyFill="1" applyBorder="1" applyAlignment="1" applyProtection="1">
      <alignment vertical="top" wrapText="1"/>
      <protection locked="0"/>
    </xf>
    <xf numFmtId="0" fontId="5" fillId="0" borderId="1" xfId="0" applyFont="1" applyFill="1" applyBorder="1" applyAlignment="1" applyProtection="1">
      <alignment vertical="top"/>
      <protection locked="0"/>
    </xf>
    <xf numFmtId="4" fontId="7" fillId="0" borderId="1" xfId="0" applyNumberFormat="1" applyFont="1" applyFill="1" applyBorder="1" applyAlignment="1">
      <alignment vertical="top"/>
    </xf>
    <xf numFmtId="0" fontId="6" fillId="0" borderId="2" xfId="0" applyFont="1" applyFill="1" applyBorder="1" applyAlignment="1" applyProtection="1">
      <alignment horizontal="right" vertical="top"/>
      <protection locked="0"/>
    </xf>
    <xf numFmtId="0" fontId="8" fillId="0" borderId="2" xfId="0" applyFont="1" applyBorder="1" applyAlignment="1" applyProtection="1">
      <alignment horizontal="right" vertical="top"/>
      <protection locked="0"/>
    </xf>
    <xf numFmtId="0" fontId="5" fillId="0" borderId="2" xfId="0" applyFont="1" applyBorder="1" applyAlignment="1" applyProtection="1">
      <alignment horizontal="right" vertical="top"/>
      <protection locked="0"/>
    </xf>
    <xf numFmtId="0" fontId="9" fillId="0" borderId="1" xfId="0" applyFont="1" applyBorder="1" applyAlignment="1" applyProtection="1">
      <alignment horizontal="right" vertical="top"/>
      <protection locked="0"/>
    </xf>
    <xf numFmtId="0" fontId="6" fillId="0" borderId="1" xfId="0" applyFont="1" applyBorder="1" applyAlignment="1" applyProtection="1">
      <alignment horizontal="right" vertical="top"/>
      <protection locked="0"/>
    </xf>
    <xf numFmtId="4" fontId="6" fillId="0" borderId="1" xfId="0" applyNumberFormat="1" applyFont="1" applyBorder="1" applyProtection="1">
      <protection locked="0"/>
    </xf>
    <xf numFmtId="4" fontId="5" fillId="0" borderId="1" xfId="0" applyNumberFormat="1" applyFont="1" applyBorder="1" applyProtection="1">
      <protection locked="0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0"/>
  <sheetViews>
    <sheetView tabSelected="1" topLeftCell="A37" zoomScale="70" zoomScaleNormal="70" workbookViewId="0">
      <selection activeCell="G10" sqref="G10"/>
    </sheetView>
  </sheetViews>
  <sheetFormatPr defaultColWidth="9.109375" defaultRowHeight="15.6" x14ac:dyDescent="0.3"/>
  <cols>
    <col min="1" max="1" width="5" style="1" customWidth="1"/>
    <col min="2" max="2" width="38.6640625" style="1" customWidth="1"/>
    <col min="3" max="3" width="9.109375" style="1"/>
    <col min="4" max="4" width="17.6640625" style="1" customWidth="1"/>
    <col min="5" max="5" width="15" style="2" customWidth="1"/>
    <col min="6" max="6" width="15.6640625" style="1" customWidth="1"/>
    <col min="7" max="7" width="12.44140625" style="1" customWidth="1"/>
    <col min="8" max="8" width="17.44140625" style="1" customWidth="1"/>
    <col min="9" max="9" width="21.88671875" style="1" customWidth="1"/>
    <col min="10" max="16384" width="9.109375" style="1"/>
  </cols>
  <sheetData>
    <row r="1" spans="1:9" x14ac:dyDescent="0.3">
      <c r="A1" s="3"/>
      <c r="B1" s="4" t="s">
        <v>86</v>
      </c>
      <c r="C1" s="3"/>
      <c r="D1" s="3"/>
      <c r="E1" s="5"/>
      <c r="F1" s="4" t="s">
        <v>87</v>
      </c>
      <c r="G1" s="3"/>
      <c r="H1" s="3"/>
      <c r="I1" s="3"/>
    </row>
    <row r="2" spans="1:9" x14ac:dyDescent="0.3">
      <c r="A2" s="3"/>
      <c r="B2" s="4" t="s">
        <v>42</v>
      </c>
      <c r="C2" s="3"/>
      <c r="D2" s="3"/>
      <c r="E2" s="5"/>
      <c r="F2" s="3"/>
      <c r="G2" s="3"/>
      <c r="H2" s="3"/>
      <c r="I2" s="3"/>
    </row>
    <row r="3" spans="1:9" x14ac:dyDescent="0.3">
      <c r="A3" s="6" t="s">
        <v>0</v>
      </c>
      <c r="B3" s="6" t="s">
        <v>1</v>
      </c>
      <c r="C3" s="6" t="s">
        <v>2</v>
      </c>
      <c r="D3" s="6" t="s">
        <v>3</v>
      </c>
      <c r="E3" s="7" t="s">
        <v>88</v>
      </c>
      <c r="F3" s="6" t="s">
        <v>4</v>
      </c>
      <c r="G3" s="6" t="s">
        <v>6</v>
      </c>
      <c r="H3" s="6" t="s">
        <v>7</v>
      </c>
      <c r="I3" s="6" t="s">
        <v>5</v>
      </c>
    </row>
    <row r="4" spans="1:9" ht="39" customHeight="1" x14ac:dyDescent="0.3">
      <c r="A4" s="8" t="s">
        <v>47</v>
      </c>
      <c r="B4" s="9" t="s">
        <v>9</v>
      </c>
      <c r="C4" s="10" t="s">
        <v>8</v>
      </c>
      <c r="D4" s="11"/>
      <c r="E4" s="12">
        <v>30</v>
      </c>
      <c r="F4" s="13">
        <f t="shared" ref="F4:F21" si="0">D4*E4</f>
        <v>0</v>
      </c>
      <c r="G4" s="13">
        <v>0.23</v>
      </c>
      <c r="H4" s="13">
        <f>ROUND(F4*G4,2)</f>
        <v>0</v>
      </c>
      <c r="I4" s="13">
        <f t="shared" ref="I4" si="1">F4+H4</f>
        <v>0</v>
      </c>
    </row>
    <row r="5" spans="1:9" ht="45" customHeight="1" x14ac:dyDescent="0.3">
      <c r="A5" s="8" t="s">
        <v>48</v>
      </c>
      <c r="B5" s="9" t="s">
        <v>11</v>
      </c>
      <c r="C5" s="10" t="s">
        <v>10</v>
      </c>
      <c r="D5" s="11"/>
      <c r="E5" s="12">
        <f>20+10+10+10</f>
        <v>50</v>
      </c>
      <c r="F5" s="13">
        <f t="shared" si="0"/>
        <v>0</v>
      </c>
      <c r="G5" s="13">
        <v>0.23</v>
      </c>
      <c r="H5" s="13">
        <f t="shared" ref="H5:H39" si="2">ROUND(F5*G5,2)</f>
        <v>0</v>
      </c>
      <c r="I5" s="13">
        <f t="shared" ref="I5:I12" si="3">F5+H5</f>
        <v>0</v>
      </c>
    </row>
    <row r="6" spans="1:9" ht="123.75" customHeight="1" x14ac:dyDescent="0.3">
      <c r="A6" s="8" t="s">
        <v>49</v>
      </c>
      <c r="B6" s="9" t="s">
        <v>13</v>
      </c>
      <c r="C6" s="10" t="s">
        <v>10</v>
      </c>
      <c r="D6" s="11"/>
      <c r="E6" s="12">
        <f>5+5+5+5+5</f>
        <v>25</v>
      </c>
      <c r="F6" s="13">
        <f t="shared" si="0"/>
        <v>0</v>
      </c>
      <c r="G6" s="13">
        <v>0.23</v>
      </c>
      <c r="H6" s="13">
        <f t="shared" si="2"/>
        <v>0</v>
      </c>
      <c r="I6" s="13">
        <f t="shared" si="3"/>
        <v>0</v>
      </c>
    </row>
    <row r="7" spans="1:9" ht="37.5" customHeight="1" x14ac:dyDescent="0.3">
      <c r="A7" s="8" t="s">
        <v>50</v>
      </c>
      <c r="B7" s="9" t="s">
        <v>15</v>
      </c>
      <c r="C7" s="10" t="s">
        <v>12</v>
      </c>
      <c r="D7" s="11"/>
      <c r="E7" s="12">
        <f>1+0</f>
        <v>1</v>
      </c>
      <c r="F7" s="13">
        <f t="shared" si="0"/>
        <v>0</v>
      </c>
      <c r="G7" s="13">
        <v>0.23</v>
      </c>
      <c r="H7" s="13">
        <f t="shared" si="2"/>
        <v>0</v>
      </c>
      <c r="I7" s="13">
        <f t="shared" si="3"/>
        <v>0</v>
      </c>
    </row>
    <row r="8" spans="1:9" ht="42.75" customHeight="1" x14ac:dyDescent="0.3">
      <c r="A8" s="8" t="s">
        <v>51</v>
      </c>
      <c r="B8" s="9" t="s">
        <v>16</v>
      </c>
      <c r="C8" s="10" t="s">
        <v>10</v>
      </c>
      <c r="D8" s="11"/>
      <c r="E8" s="12">
        <f>2+2+2+2</f>
        <v>8</v>
      </c>
      <c r="F8" s="13">
        <f t="shared" si="0"/>
        <v>0</v>
      </c>
      <c r="G8" s="13">
        <v>0.23</v>
      </c>
      <c r="H8" s="13">
        <f t="shared" si="2"/>
        <v>0</v>
      </c>
      <c r="I8" s="13">
        <f t="shared" si="3"/>
        <v>0</v>
      </c>
    </row>
    <row r="9" spans="1:9" ht="46.5" customHeight="1" x14ac:dyDescent="0.3">
      <c r="A9" s="8" t="s">
        <v>52</v>
      </c>
      <c r="B9" s="9" t="s">
        <v>85</v>
      </c>
      <c r="C9" s="10" t="s">
        <v>10</v>
      </c>
      <c r="D9" s="11"/>
      <c r="E9" s="12">
        <f>5+5+2</f>
        <v>12</v>
      </c>
      <c r="F9" s="13">
        <f t="shared" si="0"/>
        <v>0</v>
      </c>
      <c r="G9" s="13">
        <v>0.23</v>
      </c>
      <c r="H9" s="13">
        <f t="shared" si="2"/>
        <v>0</v>
      </c>
      <c r="I9" s="13">
        <f t="shared" si="3"/>
        <v>0</v>
      </c>
    </row>
    <row r="10" spans="1:9" ht="43.5" customHeight="1" x14ac:dyDescent="0.3">
      <c r="A10" s="8" t="s">
        <v>53</v>
      </c>
      <c r="B10" s="14" t="s">
        <v>44</v>
      </c>
      <c r="C10" s="15" t="s">
        <v>14</v>
      </c>
      <c r="D10" s="16"/>
      <c r="E10" s="17">
        <v>20</v>
      </c>
      <c r="F10" s="13">
        <f t="shared" si="0"/>
        <v>0</v>
      </c>
      <c r="G10" s="13">
        <v>0.23</v>
      </c>
      <c r="H10" s="13">
        <f t="shared" si="2"/>
        <v>0</v>
      </c>
      <c r="I10" s="13">
        <f t="shared" si="3"/>
        <v>0</v>
      </c>
    </row>
    <row r="11" spans="1:9" ht="76.5" customHeight="1" x14ac:dyDescent="0.3">
      <c r="A11" s="8" t="s">
        <v>54</v>
      </c>
      <c r="B11" s="9" t="s">
        <v>17</v>
      </c>
      <c r="C11" s="10" t="s">
        <v>10</v>
      </c>
      <c r="D11" s="11"/>
      <c r="E11" s="12">
        <v>20</v>
      </c>
      <c r="F11" s="13">
        <f t="shared" si="0"/>
        <v>0</v>
      </c>
      <c r="G11" s="13">
        <v>0.23</v>
      </c>
      <c r="H11" s="13">
        <f t="shared" si="2"/>
        <v>0</v>
      </c>
      <c r="I11" s="13">
        <f t="shared" si="3"/>
        <v>0</v>
      </c>
    </row>
    <row r="12" spans="1:9" ht="69.75" customHeight="1" x14ac:dyDescent="0.3">
      <c r="A12" s="8" t="s">
        <v>55</v>
      </c>
      <c r="B12" s="9" t="s">
        <v>18</v>
      </c>
      <c r="C12" s="10" t="s">
        <v>8</v>
      </c>
      <c r="D12" s="11"/>
      <c r="E12" s="18">
        <v>60</v>
      </c>
      <c r="F12" s="13">
        <f t="shared" si="0"/>
        <v>0</v>
      </c>
      <c r="G12" s="13">
        <v>0.23</v>
      </c>
      <c r="H12" s="13">
        <f t="shared" si="2"/>
        <v>0</v>
      </c>
      <c r="I12" s="13">
        <f t="shared" si="3"/>
        <v>0</v>
      </c>
    </row>
    <row r="13" spans="1:9" ht="111" customHeight="1" x14ac:dyDescent="0.3">
      <c r="A13" s="8" t="s">
        <v>56</v>
      </c>
      <c r="B13" s="9" t="s">
        <v>21</v>
      </c>
      <c r="C13" s="10" t="s">
        <v>10</v>
      </c>
      <c r="D13" s="11"/>
      <c r="E13" s="12">
        <v>25</v>
      </c>
      <c r="F13" s="13">
        <f t="shared" si="0"/>
        <v>0</v>
      </c>
      <c r="G13" s="13">
        <v>0.23</v>
      </c>
      <c r="H13" s="13">
        <f t="shared" si="2"/>
        <v>0</v>
      </c>
      <c r="I13" s="13">
        <f t="shared" ref="I13:I23" si="4">F13+H13</f>
        <v>0</v>
      </c>
    </row>
    <row r="14" spans="1:9" ht="108.75" customHeight="1" x14ac:dyDescent="0.3">
      <c r="A14" s="8" t="s">
        <v>57</v>
      </c>
      <c r="B14" s="9" t="s">
        <v>22</v>
      </c>
      <c r="C14" s="10" t="s">
        <v>10</v>
      </c>
      <c r="D14" s="11"/>
      <c r="E14" s="12">
        <f>5+0</f>
        <v>5</v>
      </c>
      <c r="F14" s="13">
        <f t="shared" si="0"/>
        <v>0</v>
      </c>
      <c r="G14" s="13">
        <v>0.23</v>
      </c>
      <c r="H14" s="13">
        <f t="shared" si="2"/>
        <v>0</v>
      </c>
      <c r="I14" s="13">
        <f t="shared" si="4"/>
        <v>0</v>
      </c>
    </row>
    <row r="15" spans="1:9" ht="126.75" customHeight="1" x14ac:dyDescent="0.3">
      <c r="A15" s="8" t="s">
        <v>58</v>
      </c>
      <c r="B15" s="9" t="s">
        <v>20</v>
      </c>
      <c r="C15" s="10" t="s">
        <v>10</v>
      </c>
      <c r="D15" s="11"/>
      <c r="E15" s="12">
        <f>2+0</f>
        <v>2</v>
      </c>
      <c r="F15" s="13">
        <f t="shared" si="0"/>
        <v>0</v>
      </c>
      <c r="G15" s="13">
        <v>0.23</v>
      </c>
      <c r="H15" s="13">
        <f t="shared" si="2"/>
        <v>0</v>
      </c>
      <c r="I15" s="13">
        <f t="shared" si="4"/>
        <v>0</v>
      </c>
    </row>
    <row r="16" spans="1:9" ht="106.5" customHeight="1" x14ac:dyDescent="0.3">
      <c r="A16" s="8" t="s">
        <v>59</v>
      </c>
      <c r="B16" s="9" t="s">
        <v>19</v>
      </c>
      <c r="C16" s="10" t="s">
        <v>10</v>
      </c>
      <c r="D16" s="11"/>
      <c r="E16" s="12">
        <f>6+9+15+10+5</f>
        <v>45</v>
      </c>
      <c r="F16" s="13">
        <f t="shared" si="0"/>
        <v>0</v>
      </c>
      <c r="G16" s="13">
        <v>0.23</v>
      </c>
      <c r="H16" s="13">
        <f t="shared" si="2"/>
        <v>0</v>
      </c>
      <c r="I16" s="13">
        <f t="shared" si="4"/>
        <v>0</v>
      </c>
    </row>
    <row r="17" spans="1:9" ht="50.25" customHeight="1" x14ac:dyDescent="0.3">
      <c r="A17" s="8" t="s">
        <v>60</v>
      </c>
      <c r="B17" s="9" t="s">
        <v>23</v>
      </c>
      <c r="C17" s="10" t="s">
        <v>10</v>
      </c>
      <c r="D17" s="11"/>
      <c r="E17" s="12">
        <v>10</v>
      </c>
      <c r="F17" s="13">
        <f t="shared" si="0"/>
        <v>0</v>
      </c>
      <c r="G17" s="13">
        <v>0.23</v>
      </c>
      <c r="H17" s="13">
        <f t="shared" si="2"/>
        <v>0</v>
      </c>
      <c r="I17" s="13">
        <f t="shared" si="4"/>
        <v>0</v>
      </c>
    </row>
    <row r="18" spans="1:9" ht="111" customHeight="1" x14ac:dyDescent="0.3">
      <c r="A18" s="8" t="s">
        <v>61</v>
      </c>
      <c r="B18" s="9" t="s">
        <v>84</v>
      </c>
      <c r="C18" s="10" t="s">
        <v>10</v>
      </c>
      <c r="D18" s="11"/>
      <c r="E18" s="12">
        <f>10+5+5+5+5+3+2</f>
        <v>35</v>
      </c>
      <c r="F18" s="13">
        <f t="shared" si="0"/>
        <v>0</v>
      </c>
      <c r="G18" s="13">
        <v>0.23</v>
      </c>
      <c r="H18" s="13">
        <f t="shared" si="2"/>
        <v>0</v>
      </c>
      <c r="I18" s="13">
        <f t="shared" si="4"/>
        <v>0</v>
      </c>
    </row>
    <row r="19" spans="1:9" ht="46.5" customHeight="1" x14ac:dyDescent="0.3">
      <c r="A19" s="8" t="s">
        <v>62</v>
      </c>
      <c r="B19" s="9" t="s">
        <v>24</v>
      </c>
      <c r="C19" s="10" t="s">
        <v>10</v>
      </c>
      <c r="D19" s="11"/>
      <c r="E19" s="12">
        <f>2+2</f>
        <v>4</v>
      </c>
      <c r="F19" s="13">
        <f t="shared" si="0"/>
        <v>0</v>
      </c>
      <c r="G19" s="13">
        <v>0.23</v>
      </c>
      <c r="H19" s="13">
        <f t="shared" si="2"/>
        <v>0</v>
      </c>
      <c r="I19" s="13">
        <f t="shared" si="4"/>
        <v>0</v>
      </c>
    </row>
    <row r="20" spans="1:9" ht="69.75" customHeight="1" x14ac:dyDescent="0.3">
      <c r="A20" s="8" t="s">
        <v>63</v>
      </c>
      <c r="B20" s="9" t="s">
        <v>25</v>
      </c>
      <c r="C20" s="10" t="s">
        <v>10</v>
      </c>
      <c r="D20" s="11"/>
      <c r="E20" s="12">
        <v>10</v>
      </c>
      <c r="F20" s="13">
        <f t="shared" si="0"/>
        <v>0</v>
      </c>
      <c r="G20" s="13">
        <v>0.23</v>
      </c>
      <c r="H20" s="13">
        <f t="shared" si="2"/>
        <v>0</v>
      </c>
      <c r="I20" s="13">
        <f t="shared" si="4"/>
        <v>0</v>
      </c>
    </row>
    <row r="21" spans="1:9" ht="52.5" customHeight="1" x14ac:dyDescent="0.3">
      <c r="A21" s="8" t="s">
        <v>64</v>
      </c>
      <c r="B21" s="14" t="s">
        <v>26</v>
      </c>
      <c r="C21" s="15" t="s">
        <v>10</v>
      </c>
      <c r="D21" s="16"/>
      <c r="E21" s="17">
        <f>10+0</f>
        <v>10</v>
      </c>
      <c r="F21" s="13">
        <f t="shared" si="0"/>
        <v>0</v>
      </c>
      <c r="G21" s="13">
        <v>0.23</v>
      </c>
      <c r="H21" s="13">
        <f t="shared" si="2"/>
        <v>0</v>
      </c>
      <c r="I21" s="13">
        <f t="shared" si="4"/>
        <v>0</v>
      </c>
    </row>
    <row r="22" spans="1:9" ht="91.5" customHeight="1" x14ac:dyDescent="0.3">
      <c r="A22" s="8" t="s">
        <v>65</v>
      </c>
      <c r="B22" s="9" t="s">
        <v>27</v>
      </c>
      <c r="C22" s="10" t="s">
        <v>10</v>
      </c>
      <c r="D22" s="11"/>
      <c r="E22" s="12">
        <v>20</v>
      </c>
      <c r="F22" s="13">
        <f t="shared" ref="F22:F37" si="5">D22*E22</f>
        <v>0</v>
      </c>
      <c r="G22" s="13">
        <v>0.23</v>
      </c>
      <c r="H22" s="13">
        <f t="shared" si="2"/>
        <v>0</v>
      </c>
      <c r="I22" s="13">
        <f t="shared" si="4"/>
        <v>0</v>
      </c>
    </row>
    <row r="23" spans="1:9" ht="28.5" customHeight="1" x14ac:dyDescent="0.3">
      <c r="A23" s="8" t="s">
        <v>66</v>
      </c>
      <c r="B23" s="9" t="s">
        <v>28</v>
      </c>
      <c r="C23" s="10" t="s">
        <v>10</v>
      </c>
      <c r="D23" s="11"/>
      <c r="E23" s="12">
        <f>2+1+2</f>
        <v>5</v>
      </c>
      <c r="F23" s="13">
        <f t="shared" si="5"/>
        <v>0</v>
      </c>
      <c r="G23" s="13">
        <v>0.23</v>
      </c>
      <c r="H23" s="13">
        <f t="shared" si="2"/>
        <v>0</v>
      </c>
      <c r="I23" s="13">
        <f t="shared" si="4"/>
        <v>0</v>
      </c>
    </row>
    <row r="24" spans="1:9" ht="69.75" customHeight="1" x14ac:dyDescent="0.3">
      <c r="A24" s="8" t="s">
        <v>67</v>
      </c>
      <c r="B24" s="9" t="s">
        <v>45</v>
      </c>
      <c r="C24" s="10" t="s">
        <v>8</v>
      </c>
      <c r="D24" s="11"/>
      <c r="E24" s="12">
        <v>120</v>
      </c>
      <c r="F24" s="13">
        <f t="shared" si="5"/>
        <v>0</v>
      </c>
      <c r="G24" s="13">
        <v>0.23</v>
      </c>
      <c r="H24" s="13">
        <f t="shared" si="2"/>
        <v>0</v>
      </c>
      <c r="I24" s="13">
        <f t="shared" ref="I24:I28" si="6">F24+H24</f>
        <v>0</v>
      </c>
    </row>
    <row r="25" spans="1:9" ht="110.25" customHeight="1" x14ac:dyDescent="0.3">
      <c r="A25" s="8" t="s">
        <v>68</v>
      </c>
      <c r="B25" s="9" t="s">
        <v>46</v>
      </c>
      <c r="C25" s="10" t="s">
        <v>10</v>
      </c>
      <c r="D25" s="11"/>
      <c r="E25" s="12">
        <f>5+5+5</f>
        <v>15</v>
      </c>
      <c r="F25" s="13">
        <f t="shared" si="5"/>
        <v>0</v>
      </c>
      <c r="G25" s="13">
        <v>0.23</v>
      </c>
      <c r="H25" s="13">
        <f t="shared" si="2"/>
        <v>0</v>
      </c>
      <c r="I25" s="13">
        <f t="shared" si="6"/>
        <v>0</v>
      </c>
    </row>
    <row r="26" spans="1:9" ht="41.25" customHeight="1" x14ac:dyDescent="0.3">
      <c r="A26" s="8" t="s">
        <v>69</v>
      </c>
      <c r="B26" s="9" t="s">
        <v>29</v>
      </c>
      <c r="C26" s="10" t="s">
        <v>8</v>
      </c>
      <c r="D26" s="11"/>
      <c r="E26" s="12">
        <f>5+5+5+5+5</f>
        <v>25</v>
      </c>
      <c r="F26" s="13">
        <f t="shared" si="5"/>
        <v>0</v>
      </c>
      <c r="G26" s="13">
        <v>0.23</v>
      </c>
      <c r="H26" s="13">
        <f t="shared" si="2"/>
        <v>0</v>
      </c>
      <c r="I26" s="13">
        <f t="shared" si="6"/>
        <v>0</v>
      </c>
    </row>
    <row r="27" spans="1:9" x14ac:dyDescent="0.3">
      <c r="A27" s="8" t="s">
        <v>70</v>
      </c>
      <c r="B27" s="14" t="s">
        <v>83</v>
      </c>
      <c r="C27" s="15" t="s">
        <v>14</v>
      </c>
      <c r="D27" s="16"/>
      <c r="E27" s="17">
        <f>5+5+5</f>
        <v>15</v>
      </c>
      <c r="F27" s="13">
        <f t="shared" si="5"/>
        <v>0</v>
      </c>
      <c r="G27" s="13">
        <v>0.23</v>
      </c>
      <c r="H27" s="13">
        <f t="shared" si="2"/>
        <v>0</v>
      </c>
      <c r="I27" s="13">
        <f t="shared" si="6"/>
        <v>0</v>
      </c>
    </row>
    <row r="28" spans="1:9" ht="31.2" x14ac:dyDescent="0.3">
      <c r="A28" s="8" t="s">
        <v>71</v>
      </c>
      <c r="B28" s="9" t="s">
        <v>43</v>
      </c>
      <c r="C28" s="10" t="s">
        <v>8</v>
      </c>
      <c r="D28" s="11"/>
      <c r="E28" s="12">
        <f>2+0</f>
        <v>2</v>
      </c>
      <c r="F28" s="13">
        <f t="shared" si="5"/>
        <v>0</v>
      </c>
      <c r="G28" s="13">
        <v>0.23</v>
      </c>
      <c r="H28" s="13">
        <f t="shared" si="2"/>
        <v>0</v>
      </c>
      <c r="I28" s="13">
        <f t="shared" si="6"/>
        <v>0</v>
      </c>
    </row>
    <row r="29" spans="1:9" ht="92.25" customHeight="1" x14ac:dyDescent="0.3">
      <c r="A29" s="8" t="s">
        <v>72</v>
      </c>
      <c r="B29" s="9" t="s">
        <v>30</v>
      </c>
      <c r="C29" s="10" t="s">
        <v>8</v>
      </c>
      <c r="D29" s="11"/>
      <c r="E29" s="12">
        <f>3+4</f>
        <v>7</v>
      </c>
      <c r="F29" s="13">
        <f t="shared" si="5"/>
        <v>0</v>
      </c>
      <c r="G29" s="13">
        <v>0.23</v>
      </c>
      <c r="H29" s="13">
        <f t="shared" si="2"/>
        <v>0</v>
      </c>
      <c r="I29" s="13">
        <f t="shared" ref="I29" si="7">F29+H29</f>
        <v>0</v>
      </c>
    </row>
    <row r="30" spans="1:9" ht="48" customHeight="1" x14ac:dyDescent="0.3">
      <c r="A30" s="8" t="s">
        <v>73</v>
      </c>
      <c r="B30" s="9" t="s">
        <v>31</v>
      </c>
      <c r="C30" s="10" t="s">
        <v>10</v>
      </c>
      <c r="D30" s="11"/>
      <c r="E30" s="12">
        <f>10+10+10</f>
        <v>30</v>
      </c>
      <c r="F30" s="13">
        <f t="shared" si="5"/>
        <v>0</v>
      </c>
      <c r="G30" s="13">
        <v>0.23</v>
      </c>
      <c r="H30" s="13">
        <f t="shared" si="2"/>
        <v>0</v>
      </c>
      <c r="I30" s="13">
        <f t="shared" ref="I30:I39" si="8">F30+H30</f>
        <v>0</v>
      </c>
    </row>
    <row r="31" spans="1:9" ht="45.75" customHeight="1" x14ac:dyDescent="0.3">
      <c r="A31" s="8" t="s">
        <v>74</v>
      </c>
      <c r="B31" s="9" t="s">
        <v>32</v>
      </c>
      <c r="C31" s="10" t="s">
        <v>10</v>
      </c>
      <c r="D31" s="11"/>
      <c r="E31" s="12">
        <v>5</v>
      </c>
      <c r="F31" s="13">
        <f t="shared" si="5"/>
        <v>0</v>
      </c>
      <c r="G31" s="13">
        <v>0.23</v>
      </c>
      <c r="H31" s="13">
        <f t="shared" si="2"/>
        <v>0</v>
      </c>
      <c r="I31" s="13">
        <f t="shared" si="8"/>
        <v>0</v>
      </c>
    </row>
    <row r="32" spans="1:9" ht="67.5" customHeight="1" x14ac:dyDescent="0.3">
      <c r="A32" s="8" t="s">
        <v>75</v>
      </c>
      <c r="B32" s="9" t="s">
        <v>33</v>
      </c>
      <c r="C32" s="10" t="s">
        <v>10</v>
      </c>
      <c r="D32" s="11"/>
      <c r="E32" s="12">
        <v>10</v>
      </c>
      <c r="F32" s="13">
        <f t="shared" si="5"/>
        <v>0</v>
      </c>
      <c r="G32" s="13">
        <v>0.23</v>
      </c>
      <c r="H32" s="13">
        <f t="shared" si="2"/>
        <v>0</v>
      </c>
      <c r="I32" s="13">
        <f t="shared" si="8"/>
        <v>0</v>
      </c>
    </row>
    <row r="33" spans="1:9" ht="54" customHeight="1" x14ac:dyDescent="0.3">
      <c r="A33" s="8" t="s">
        <v>76</v>
      </c>
      <c r="B33" s="9" t="s">
        <v>38</v>
      </c>
      <c r="C33" s="10" t="s">
        <v>8</v>
      </c>
      <c r="D33" s="11"/>
      <c r="E33" s="12">
        <v>5</v>
      </c>
      <c r="F33" s="13">
        <f t="shared" si="5"/>
        <v>0</v>
      </c>
      <c r="G33" s="13">
        <v>0.23</v>
      </c>
      <c r="H33" s="13">
        <f t="shared" si="2"/>
        <v>0</v>
      </c>
      <c r="I33" s="13">
        <f t="shared" si="8"/>
        <v>0</v>
      </c>
    </row>
    <row r="34" spans="1:9" ht="56.25" customHeight="1" x14ac:dyDescent="0.3">
      <c r="A34" s="8" t="s">
        <v>77</v>
      </c>
      <c r="B34" s="9" t="s">
        <v>35</v>
      </c>
      <c r="C34" s="10" t="s">
        <v>8</v>
      </c>
      <c r="D34" s="11"/>
      <c r="E34" s="19">
        <v>10</v>
      </c>
      <c r="F34" s="13">
        <f t="shared" si="5"/>
        <v>0</v>
      </c>
      <c r="G34" s="13">
        <v>0.23</v>
      </c>
      <c r="H34" s="13">
        <f t="shared" si="2"/>
        <v>0</v>
      </c>
      <c r="I34" s="13">
        <f t="shared" si="8"/>
        <v>0</v>
      </c>
    </row>
    <row r="35" spans="1:9" ht="78" customHeight="1" x14ac:dyDescent="0.3">
      <c r="A35" s="8" t="s">
        <v>78</v>
      </c>
      <c r="B35" s="9" t="s">
        <v>34</v>
      </c>
      <c r="C35" s="10" t="s">
        <v>10</v>
      </c>
      <c r="D35" s="11"/>
      <c r="E35" s="12">
        <v>5</v>
      </c>
      <c r="F35" s="13">
        <f t="shared" si="5"/>
        <v>0</v>
      </c>
      <c r="G35" s="13">
        <v>0.23</v>
      </c>
      <c r="H35" s="13">
        <f t="shared" si="2"/>
        <v>0</v>
      </c>
      <c r="I35" s="13">
        <f t="shared" si="8"/>
        <v>0</v>
      </c>
    </row>
    <row r="36" spans="1:9" ht="59.25" customHeight="1" x14ac:dyDescent="0.3">
      <c r="A36" s="8" t="s">
        <v>79</v>
      </c>
      <c r="B36" s="9" t="s">
        <v>36</v>
      </c>
      <c r="C36" s="10" t="s">
        <v>8</v>
      </c>
      <c r="D36" s="11"/>
      <c r="E36" s="12">
        <f>5+5+5+5+10</f>
        <v>30</v>
      </c>
      <c r="F36" s="13">
        <f t="shared" si="5"/>
        <v>0</v>
      </c>
      <c r="G36" s="13">
        <v>0.23</v>
      </c>
      <c r="H36" s="13">
        <f t="shared" si="2"/>
        <v>0</v>
      </c>
      <c r="I36" s="13">
        <f t="shared" si="8"/>
        <v>0</v>
      </c>
    </row>
    <row r="37" spans="1:9" ht="60.75" customHeight="1" x14ac:dyDescent="0.3">
      <c r="A37" s="8" t="s">
        <v>80</v>
      </c>
      <c r="B37" s="9" t="s">
        <v>37</v>
      </c>
      <c r="C37" s="10" t="s">
        <v>8</v>
      </c>
      <c r="D37" s="11"/>
      <c r="E37" s="12">
        <f>5+5+5+5+15</f>
        <v>35</v>
      </c>
      <c r="F37" s="13">
        <f t="shared" si="5"/>
        <v>0</v>
      </c>
      <c r="G37" s="13">
        <v>0.23</v>
      </c>
      <c r="H37" s="13">
        <f t="shared" si="2"/>
        <v>0</v>
      </c>
      <c r="I37" s="13">
        <f t="shared" si="8"/>
        <v>0</v>
      </c>
    </row>
    <row r="38" spans="1:9" ht="62.25" customHeight="1" x14ac:dyDescent="0.3">
      <c r="A38" s="8" t="s">
        <v>81</v>
      </c>
      <c r="B38" s="9" t="s">
        <v>40</v>
      </c>
      <c r="C38" s="10" t="s">
        <v>10</v>
      </c>
      <c r="D38" s="11"/>
      <c r="E38" s="20">
        <f>0+4</f>
        <v>4</v>
      </c>
      <c r="F38" s="13">
        <f t="shared" ref="F38:F39" si="9">D38*E38</f>
        <v>0</v>
      </c>
      <c r="G38" s="13">
        <v>0.23</v>
      </c>
      <c r="H38" s="13">
        <f t="shared" si="2"/>
        <v>0</v>
      </c>
      <c r="I38" s="13">
        <f t="shared" si="8"/>
        <v>0</v>
      </c>
    </row>
    <row r="39" spans="1:9" ht="95.25" customHeight="1" x14ac:dyDescent="0.3">
      <c r="A39" s="8" t="s">
        <v>82</v>
      </c>
      <c r="B39" s="9" t="s">
        <v>39</v>
      </c>
      <c r="C39" s="10" t="s">
        <v>8</v>
      </c>
      <c r="D39" s="11"/>
      <c r="E39" s="21">
        <f>15+0+5</f>
        <v>20</v>
      </c>
      <c r="F39" s="13">
        <f t="shared" si="9"/>
        <v>0</v>
      </c>
      <c r="G39" s="13">
        <v>0.23</v>
      </c>
      <c r="H39" s="13">
        <f t="shared" si="2"/>
        <v>0</v>
      </c>
      <c r="I39" s="13">
        <f t="shared" si="8"/>
        <v>0</v>
      </c>
    </row>
    <row r="40" spans="1:9" x14ac:dyDescent="0.3">
      <c r="A40" s="6" t="s">
        <v>41</v>
      </c>
      <c r="B40" s="8"/>
      <c r="C40" s="8"/>
      <c r="D40" s="8"/>
      <c r="E40" s="7"/>
      <c r="F40" s="22">
        <f>SUM(F4:F39)</f>
        <v>0</v>
      </c>
      <c r="G40" s="23"/>
      <c r="H40" s="22">
        <f>SUM(H4:H39)</f>
        <v>0</v>
      </c>
      <c r="I40" s="22">
        <f>SUM(I4:I39)</f>
        <v>0</v>
      </c>
    </row>
  </sheetData>
  <sheetProtection formatCells="0" formatColumns="0" formatRows="0" insertColumns="0" insertRows="0" insertHyperlinks="0" deleteColumns="0" deleteRows="0" sort="0" autoFilter="0" pivotTables="0"/>
  <sortState xmlns:xlrd2="http://schemas.microsoft.com/office/spreadsheetml/2017/richdata2" ref="B4:I40">
    <sortCondition ref="B4:B40"/>
  </sortState>
  <phoneticPr fontId="4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2021-12-28T11:12:05Z</dcterms:modified>
</cp:coreProperties>
</file>