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6F322231-B15A-4F6E-9236-DD2FC5A99E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śr.czystości 2022r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4" i="1"/>
  <c r="F6" i="1"/>
  <c r="F7" i="1"/>
  <c r="F11" i="1"/>
  <c r="F14" i="1"/>
  <c r="F15" i="1"/>
  <c r="F17" i="1"/>
  <c r="F18" i="1"/>
  <c r="F19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9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2" i="1"/>
  <c r="F73" i="1"/>
  <c r="F74" i="1"/>
  <c r="F75" i="1"/>
  <c r="F4" i="1"/>
  <c r="E63" i="1"/>
  <c r="F63" i="1" s="1"/>
  <c r="E60" i="1"/>
  <c r="E13" i="1"/>
  <c r="F13" i="1" s="1"/>
  <c r="E12" i="1"/>
  <c r="F12" i="1" s="1"/>
  <c r="E74" i="1"/>
  <c r="E11" i="1"/>
  <c r="E10" i="1"/>
  <c r="F10" i="1" s="1"/>
  <c r="E9" i="1"/>
  <c r="F9" i="1" s="1"/>
  <c r="E67" i="1"/>
  <c r="E66" i="1"/>
  <c r="E5" i="1"/>
  <c r="F5" i="1" s="1"/>
  <c r="E29" i="1"/>
  <c r="F29" i="1" s="1"/>
  <c r="E8" i="1"/>
  <c r="F8" i="1" s="1"/>
  <c r="E49" i="1"/>
  <c r="F49" i="1" s="1"/>
  <c r="E20" i="1"/>
  <c r="F20" i="1" s="1"/>
  <c r="E38" i="1"/>
  <c r="F38" i="1" s="1"/>
  <c r="E16" i="1"/>
  <c r="F16" i="1" s="1"/>
  <c r="E40" i="1"/>
  <c r="F40" i="1" s="1"/>
  <c r="E71" i="1"/>
  <c r="F71" i="1" s="1"/>
  <c r="F76" i="1" l="1"/>
  <c r="I5" i="1"/>
  <c r="I75" i="1"/>
  <c r="I38" i="1"/>
  <c r="I17" i="1"/>
  <c r="I20" i="1"/>
  <c r="I16" i="1"/>
  <c r="I19" i="1"/>
  <c r="I12" i="1"/>
  <c r="I71" i="1"/>
  <c r="I23" i="1"/>
  <c r="I56" i="1" l="1"/>
  <c r="I14" i="1" l="1"/>
  <c r="I18" i="1"/>
  <c r="I4" i="1"/>
  <c r="I6" i="1"/>
  <c r="I7" i="1"/>
  <c r="I10" i="1"/>
  <c r="I11" i="1"/>
  <c r="I13" i="1"/>
  <c r="I15" i="1"/>
  <c r="I21" i="1"/>
  <c r="I24" i="1"/>
  <c r="I22" i="1"/>
  <c r="I26" i="1"/>
  <c r="I25" i="1"/>
  <c r="I40" i="1"/>
  <c r="I29" i="1"/>
  <c r="I28" i="1"/>
  <c r="I27" i="1"/>
  <c r="I30" i="1"/>
  <c r="I31" i="1"/>
  <c r="I33" i="1"/>
  <c r="I32" i="1"/>
  <c r="I35" i="1"/>
  <c r="I34" i="1"/>
  <c r="I36" i="1"/>
  <c r="I37" i="1"/>
  <c r="I39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7" i="1"/>
  <c r="I55" i="1"/>
  <c r="I58" i="1"/>
  <c r="I59" i="1"/>
  <c r="I60" i="1"/>
  <c r="I62" i="1"/>
  <c r="I63" i="1"/>
  <c r="I64" i="1"/>
  <c r="I66" i="1"/>
  <c r="I67" i="1"/>
  <c r="I68" i="1"/>
  <c r="I69" i="1"/>
  <c r="I65" i="1"/>
  <c r="I61" i="1"/>
  <c r="I72" i="1"/>
  <c r="I73" i="1"/>
  <c r="I74" i="1"/>
  <c r="I8" i="1"/>
  <c r="I9" i="1"/>
  <c r="I70" i="1"/>
  <c r="I76" i="1" l="1"/>
  <c r="H76" i="1"/>
</calcChain>
</file>

<file path=xl/sharedStrings.xml><?xml version="1.0" encoding="utf-8"?>
<sst xmlns="http://schemas.openxmlformats.org/spreadsheetml/2006/main" count="229" uniqueCount="162">
  <si>
    <t>Lp</t>
  </si>
  <si>
    <t>nazwa towaru</t>
  </si>
  <si>
    <t>j.m.</t>
  </si>
  <si>
    <t>cena jed.netto</t>
  </si>
  <si>
    <t>wartość netto</t>
  </si>
  <si>
    <t>wartość brutto</t>
  </si>
  <si>
    <t>st%</t>
  </si>
  <si>
    <t>VAT</t>
  </si>
  <si>
    <t>op.</t>
  </si>
  <si>
    <t>Chusteczki higieniczne (op.150szt)</t>
  </si>
  <si>
    <t>szt</t>
  </si>
  <si>
    <t>Folia aluminiowa- szerokość 29 cm, waga 1 kg,o dużej wyrzymałości, nie przwierająca do produktu, oraz zapobiega przenikaniu zapachów</t>
  </si>
  <si>
    <t>Granulki do udrażniania rur 800 g nie gorsze niż Kret</t>
  </si>
  <si>
    <t>Komplet szufelka ze zmiotką, całość wykonana z trwałego tworzywa, gumowe zakończenie szufelki ułatwia zbieranie odpadów.</t>
  </si>
  <si>
    <t>kpl</t>
  </si>
  <si>
    <t>Mleczko do czyszczenia z mikrokryształkami 
Usuwa zabrudzenia jak: przypieczony tłuszcz, przypalone jedzenie, plamy z kamienia w łazience, nie gorszy jak cif, pojemność: 750 ml</t>
  </si>
  <si>
    <t>szt.</t>
  </si>
  <si>
    <t>Mop płaski 40cm</t>
  </si>
  <si>
    <t>Mop stelaż 40cm</t>
  </si>
  <si>
    <t>Mydło w płynie nie gorsze niż Attis , pojemnośc: 5l</t>
  </si>
  <si>
    <t>Odplamiacz do białych tkanin w płynie, nie gorszy niż Vanish Gold, pojemność 1800 ml</t>
  </si>
  <si>
    <t>Odświeżacz powietrza w żelu, waga: 150g, wygodny w użyciu, nie rozlewacy się i nie rozpływający, rózne zapachy</t>
  </si>
  <si>
    <t>rolka</t>
  </si>
  <si>
    <t>Pasta różowa do szorowania 250g</t>
  </si>
  <si>
    <t>Pasta BHP ścierniwem do mycia rąk 500 g</t>
  </si>
  <si>
    <t>Plyn do dezynfekcji wc nie gorszy niż Domestos, pojemność 750 ml, zawierający substancje wybielające, żelowa konsystencja, doskonale radzi sobie z likwidacją bakterii, grzybów i zarazków.</t>
  </si>
  <si>
    <t>Plyn do dezynfekcji wc nie gorszy niż Domestos, pojemność 5l, zawierający substancje wybielające, żelowa konsystencja, doskonale radzi sobie z likwidacją bakterii, grzybów i zarazków.</t>
  </si>
  <si>
    <t>Płyn 5 l usuwa zanieczyszczenia ze wszystkich powierzchni zmywalnych,stosowany  do zmywania podłóg i ścian oraz  usuwania silnych zabrudzeń, nie goszy iniż ajax</t>
  </si>
  <si>
    <t>Płyn do mycia szyb 5 l , nie gorszy niż window</t>
  </si>
  <si>
    <t>Płyn do mycia szyb 750ml , nie gorszy niż window</t>
  </si>
  <si>
    <t>Płyn do nabłyszczania w zmywarkach, pojemność 5l, nie gorszy niż Stalgast</t>
  </si>
  <si>
    <t>Płyn do mycia w zmywarkach, pojemność 10l, nie gorszy niż Stalgast</t>
  </si>
  <si>
    <t xml:space="preserve">Płyn do płukania tkanin nie gorszy niż global, pojemność: 4 l </t>
  </si>
  <si>
    <t>Płyn przeciw kurzowi w aerozolu 300 ml do czyszczenia wszystkich rodzajów powierzchni, nie gorszy niż pronto</t>
  </si>
  <si>
    <t>Płyn uniwersalny 5 l  usuwa zanieczyszczenia ze wszystkich powierzchni zmywalnych,stosowany  do zmywania podłóg i ścian oraz  usuwania silnych zabrudzeń z blatów, zlewozmywaków, kuchenek i innych sprzętów, nie gorszy niż flesz</t>
  </si>
  <si>
    <t xml:space="preserve">Płyn wybielający 1 l. nie gorszy niż ace </t>
  </si>
  <si>
    <t>Powłoka polimerowa o bardzo wysokim połysku bez polerowania, odporna na dezynfekcję i alkohole, nie gorsza niż Kiehl Thermohospital, pojemność: 5l.</t>
  </si>
  <si>
    <t>Preparat do pielęgnacji mebli, usuwa szkutecznie zabrudzenia oraz kurz, zawiera składnik antystatyczny, rozpylacz 400 ml nie gorszy niż gold wax</t>
  </si>
  <si>
    <t xml:space="preserve">Preparat w płynie przeznaczony do czyszczenia pralek nie gorszy niż Dr. Beckmann, stosowany do usuwania osadu z  kamienia oraz resztek brudu i proszku do prania, odświeża i odkaża, zapobiega ponownemu osadzaniu się kamienia, chroni pralkę przed korozją, pojemność: 250ml </t>
  </si>
  <si>
    <t>Prepatar do skutecznego czyszczenia piekarników, kuchenek,rusztów , patelni, płyt grzewczych oraz szyb piekarnikowych i kominkowch nie gorszy niż Nanomax - 1 litr</t>
  </si>
  <si>
    <t>Proszek do prania białych i kolorowych tkanin nie gorszy niż waschkonig, waga: 7,5 kg, min.ilość prań: 92</t>
  </si>
  <si>
    <t>Proszek do prania białych tkanin nie gorszy niż Evidur, przeznaczony do prania recznego i w pralce automatycznej, waga 600g</t>
  </si>
  <si>
    <t>Ręcznik 2-warstwowy 12 rolek w opakowaniu, 2-warstwowy, średnica 14cm, wysokość rolki 18cm, nie gorszy niż Clarina</t>
  </si>
  <si>
    <t>rękawice lateksowe do sprzątania (opakowanie 5szt.)</t>
  </si>
  <si>
    <t>Salisept środek dezynfekcyjno-myjący przeznaczony do dezynfekcji rąk, zwierajacy substancje czynne o udowodnionej skuteczności bakteriobójczej, prątkobójczej, grzybobójczej i przeciwwirusowej pojemnośc: 5L</t>
  </si>
  <si>
    <t>Spray do czyszczenia stali nierdzewnej Pojemność 500 ml.nie gorszy niż CIF</t>
  </si>
  <si>
    <t>Ściereczka frotte z mikrofibry, rozmiar 32x38 cm, miękka i delikatna, nie wymaga detergentów,przyjazna dla alergików, superchłonna i szybkoschnąca -Kuchcik</t>
  </si>
  <si>
    <t>Trzonek aluminiowy 135cm</t>
  </si>
  <si>
    <t>Wkłady do mopa szerokie (2 XL), nie gorsze niż Villeda</t>
  </si>
  <si>
    <t>Wodny odświeżacz powietrza o długotrwałej świeżości i natychmiastowym działaniu, opakowanie 425g</t>
  </si>
  <si>
    <t>Woreczki foliowe, romiar 14/4/32, ilość w opakowaniu 1000szt., kolr bezbarwny, do kontaktu z żywnością</t>
  </si>
  <si>
    <t>Woreczki foliowe, rozmiar 22x42 cm , ilość w opakowakiu 800 szt, kolor bezbarwny, do kontaktu z zywnością</t>
  </si>
  <si>
    <t>Worki na śmieci, pojemność: 120 litrów, ilość: 25 sztuk, wymiary: 70 x 110 cm, grubość: 28 µm, folia: LDPE</t>
  </si>
  <si>
    <t>Worki na śmieci, pojemność: 240 litrów, ilość: 10 sztuk, wymiary: 120 x 150 cm, grubość: 42 µm, folia: LDPE</t>
  </si>
  <si>
    <t>Worki na śmieci, pojemność: 35 litrów, ilość: 15 sztuk, wymiary: 48 x 58 cm, grubość: 25 µm, folia: LDPE</t>
  </si>
  <si>
    <t>Worki na śmieci, pojemność: 60 litrów, ilość: 10 sztuk, wymiary: 60 x 72 cm, grubość: 25 µm, folia: LDPE</t>
  </si>
  <si>
    <t xml:space="preserve">Worki do odkurzacza ZELMER SAF-BAG </t>
  </si>
  <si>
    <t>Woda demineralizowana 5 l</t>
  </si>
  <si>
    <t>Zmywak kuchenny nie gorszy niż Jan Niezbędny,  do zmywania naczyń i garnków. Wykonany z gąbki o zwiększonej chłonności i wytrzymałości mechanicznej. Dzięki nylonowej warstwie włókniny usuwa nawet silne zabrudzenia, nie rysując czyszczonej powierzchni., opakowanie: 5szt</t>
  </si>
  <si>
    <t>Zmywak kuchenny nie gorszy niż Jan niezbędny, z mocnej, chłonnej gąbki o wymiarach 9,5x6,5x3cm, efektywnie likwiduje brud i tłuszcz, opakowanie: 10 szt</t>
  </si>
  <si>
    <t>Zmywak spiralka max</t>
  </si>
  <si>
    <t>kij drewniany lakierowany z gwintem</t>
  </si>
  <si>
    <t>komplet do WC biały plastikowy</t>
  </si>
  <si>
    <t>Żel do czyszczenia nie gorszy niż Flesz Aktywny , 500 ml skutecznie usuwa kamień, rdzę, zacieki, osady z mydła, tłuste plamy z powierzchni ceramicznych.</t>
  </si>
  <si>
    <t>Razem:</t>
  </si>
  <si>
    <t>Ściereczki uniwersalne nie gorsze niż PRIMA MAXI "Jak bawełna" 10szt w op.</t>
  </si>
  <si>
    <t>Papier toaletowy biały, 12 rolek miękki wytrzymały dwie miękkie warstwy połaczone estetycznym tłoczeniem</t>
  </si>
  <si>
    <t>Ręczniki papierowe dwustronne, paczka 200 listków, dobrze wchłaniajace wodę, białe</t>
  </si>
  <si>
    <t>Rękawice gumowe M,S,L- przeznaczone do pracy w gospodarstwie domowym, chronią przed skaleczeniami, wilgocią z roztworami detergentów- Jan Niezbędny.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</si>
  <si>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</si>
  <si>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</si>
  <si>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</si>
  <si>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</si>
  <si>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</si>
  <si>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</si>
  <si>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</si>
  <si>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</si>
  <si>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</si>
  <si>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</si>
  <si>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</si>
  <si>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</si>
  <si>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</si>
  <si>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</si>
  <si>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</si>
  <si>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</si>
  <si>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</si>
  <si>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</si>
  <si>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</si>
  <si>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</si>
  <si>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</si>
  <si>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</si>
  <si>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</si>
  <si>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</si>
  <si>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</si>
  <si>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</si>
  <si>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</si>
  <si>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</si>
  <si>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</si>
  <si>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</si>
  <si>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</si>
  <si>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</si>
  <si>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</si>
  <si>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</si>
  <si>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</si>
  <si>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</si>
  <si>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</si>
  <si>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</si>
  <si>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</si>
  <si>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</si>
  <si>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</si>
  <si>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</si>
  <si>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</si>
  <si>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</si>
  <si>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</si>
  <si>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</si>
  <si>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</si>
  <si>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</si>
  <si>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</si>
  <si>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</si>
  <si>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</si>
  <si>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</si>
  <si>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</si>
  <si>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</si>
  <si>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</si>
  <si>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</si>
  <si>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</si>
  <si>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</si>
  <si>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</si>
  <si>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</si>
  <si>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</si>
  <si>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</si>
  <si>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</si>
  <si>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</si>
  <si>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</si>
  <si>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</si>
  <si>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</si>
  <si>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</si>
  <si>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</si>
  <si>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</si>
  <si>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Rękawice nugart nitrylowe - środek ochrony indywidualnej, dopuszczone do kontaktu z żywnością 
chronią przed substancjami chemicznymi zawartymi w środkach dezynfekcji.wysoki stopień elastyczności. 100 szt w opakowaniu, rozmiar: L, M, XL</t>
  </si>
  <si>
    <t>Ręcznik papierowy superchłonny, dwuwarstwowy, kolor: biały, wysokość rolki 26 cm, średnica 28 cm, długość 190 m, opakowanie zawiera dwie rolki</t>
  </si>
  <si>
    <t>Zestaw do zamiatania - duży mop płaski 80cm</t>
  </si>
  <si>
    <t>Mop bawełniany - paski - 40cm</t>
  </si>
  <si>
    <t>Płyn Vanish 500 ml – szampon do prania ręcznego do dywanów i tapicerki</t>
  </si>
  <si>
    <t>Odplamiacz Dywanlux, 500ml</t>
  </si>
  <si>
    <t>Mydło w płynie, pojemność 500ml, nie gorsze niż Luksja</t>
  </si>
  <si>
    <t>płyn SIDOLUX 5L</t>
  </si>
  <si>
    <t>Papier toaletowy szary jednowartwowy, nie gorszy niż Jumbo Big, rolka</t>
  </si>
  <si>
    <t>Odświeżacz Brait suchy spray 300ml</t>
  </si>
  <si>
    <t>Trutka ma szczury i myszy granulat 1 kg</t>
  </si>
  <si>
    <t xml:space="preserve">odplamiacz </t>
  </si>
  <si>
    <t>Płyn do naczyń nie gorszy niż Ludwik, pojemność: 5l, pH neutralne dla skóry, gęsta konsystencja, delikatny miętowy zapach, łagodny dla dłoni, biodegradacyjny.</t>
  </si>
  <si>
    <t>Płyn do naczyń nie gorszy niż Ludwik, pojemność: 1l, pH neutralne dla skóry, gęsta konsystencja, delikatny miętowy zapach, łagodny dla dłoni, biodegradacyjny.</t>
  </si>
  <si>
    <t>dozownik do mydła 1000ml</t>
  </si>
  <si>
    <t>Żel do rąk antybaktryjny</t>
  </si>
  <si>
    <t>10.</t>
  </si>
  <si>
    <t>22.</t>
  </si>
  <si>
    <t>Specjalny Ośrodek Szkolno - Wychowawczy w Wyszkowie</t>
  </si>
  <si>
    <t>Część V FORMULARZ CENOWY</t>
  </si>
  <si>
    <t>Załącznik Nr 2d</t>
  </si>
  <si>
    <t>ilość</t>
  </si>
  <si>
    <t>Papier toaletowy biały, 2 miękkie warstwy połączone estetycznym tłoczeniem Tol Jumbo, opak. 12szt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</si>
</sst>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4" fontId="9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 applyProtection="1">
      <alignment vertical="top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vertical="top"/>
      <protection locked="0"/>
    </xf>
    <xf numFmtId="4" fontId="9" fillId="3" borderId="1" xfId="0" applyNumberFormat="1" applyFont="1" applyFill="1" applyBorder="1" applyAlignment="1">
      <alignment vertical="top"/>
    </xf>
    <xf numFmtId="0" fontId="8" fillId="2" borderId="1" xfId="0" applyFont="1" applyFill="1" applyBorder="1" applyProtection="1">
      <protection locked="0"/>
    </xf>
    <xf numFmtId="4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right" vertical="top"/>
      <protection locked="0"/>
    </xf>
    <xf numFmtId="0" fontId="7" fillId="0" borderId="2" xfId="0" applyFont="1" applyFill="1" applyBorder="1" applyAlignment="1" applyProtection="1">
      <alignment vertical="top"/>
      <protection locked="0"/>
    </xf>
    <xf numFmtId="0" fontId="10" fillId="0" borderId="2" xfId="0" applyFont="1" applyFill="1" applyBorder="1" applyAlignment="1" applyProtection="1">
      <alignment vertical="top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vertical="top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topLeftCell="A7" zoomScale="70" zoomScaleNormal="70" workbookViewId="0">
      <selection activeCell="B24" sqref="B24"/>
    </sheetView>
  </sheetViews>
  <sheetFormatPr defaultColWidth="9.109375" defaultRowHeight="15.6" x14ac:dyDescent="0.3"/>
  <cols>
    <col min="1" max="1" width="5" style="2" customWidth="1"/>
    <col min="2" max="2" width="42.33203125" style="2" customWidth="1"/>
    <col min="3" max="3" width="10.5546875" style="2" customWidth="1"/>
    <col min="4" max="4" width="12.44140625" style="2" customWidth="1"/>
    <col min="5" max="5" width="11.5546875" style="3" customWidth="1"/>
    <col min="6" max="6" width="15.6640625" style="2" customWidth="1"/>
    <col min="7" max="7" width="12.44140625" style="2" customWidth="1"/>
    <col min="8" max="8" width="9.109375" style="2"/>
    <col min="9" max="9" width="15.109375" style="2" customWidth="1"/>
    <col min="10" max="16384" width="9.109375" style="2"/>
  </cols>
  <sheetData>
    <row r="1" spans="1:9" x14ac:dyDescent="0.3">
      <c r="A1" s="4"/>
      <c r="B1" s="5" t="s">
        <v>158</v>
      </c>
      <c r="C1" s="4"/>
      <c r="D1" s="4"/>
      <c r="E1" s="6"/>
      <c r="F1" s="20" t="s">
        <v>159</v>
      </c>
      <c r="G1" s="4"/>
      <c r="H1" s="4"/>
      <c r="I1" s="4"/>
    </row>
    <row r="2" spans="1:9" x14ac:dyDescent="0.3">
      <c r="A2" s="4"/>
      <c r="B2" s="5" t="s">
        <v>157</v>
      </c>
      <c r="C2" s="5"/>
      <c r="D2" s="5"/>
      <c r="E2" s="6"/>
      <c r="F2" s="4"/>
      <c r="G2" s="4"/>
      <c r="H2" s="4"/>
      <c r="I2" s="4"/>
    </row>
    <row r="3" spans="1:9" ht="15" x14ac:dyDescent="0.25">
      <c r="A3" s="7" t="s">
        <v>0</v>
      </c>
      <c r="B3" s="7" t="s">
        <v>1</v>
      </c>
      <c r="C3" s="7" t="s">
        <v>2</v>
      </c>
      <c r="D3" s="7" t="s">
        <v>3</v>
      </c>
      <c r="E3" s="21" t="s">
        <v>160</v>
      </c>
      <c r="F3" s="7" t="s">
        <v>4</v>
      </c>
      <c r="G3" s="7" t="s">
        <v>6</v>
      </c>
      <c r="H3" s="7" t="s">
        <v>7</v>
      </c>
      <c r="I3" s="7" t="s">
        <v>5</v>
      </c>
    </row>
    <row r="4" spans="1:9" ht="23.25" customHeight="1" x14ac:dyDescent="0.25">
      <c r="A4" s="8" t="s">
        <v>69</v>
      </c>
      <c r="B4" s="9" t="s">
        <v>9</v>
      </c>
      <c r="C4" s="10" t="s">
        <v>8</v>
      </c>
      <c r="D4" s="11"/>
      <c r="E4" s="22">
        <v>10</v>
      </c>
      <c r="F4" s="12">
        <f>D4*E4</f>
        <v>0</v>
      </c>
      <c r="G4" s="10">
        <v>0.23</v>
      </c>
      <c r="H4" s="10">
        <f>ROUND(F4*G4,2)</f>
        <v>0</v>
      </c>
      <c r="I4" s="12">
        <f t="shared" ref="I4:I6" si="0">F4+H4</f>
        <v>0</v>
      </c>
    </row>
    <row r="5" spans="1:9" ht="15" x14ac:dyDescent="0.25">
      <c r="A5" s="8" t="s">
        <v>70</v>
      </c>
      <c r="B5" s="13" t="s">
        <v>153</v>
      </c>
      <c r="C5" s="10" t="s">
        <v>16</v>
      </c>
      <c r="D5" s="11"/>
      <c r="E5" s="22">
        <f>2+0</f>
        <v>2</v>
      </c>
      <c r="F5" s="12">
        <f t="shared" ref="F5:F68" si="1">D5*E5</f>
        <v>0</v>
      </c>
      <c r="G5" s="10">
        <v>0.23</v>
      </c>
      <c r="H5" s="10">
        <f t="shared" ref="H5:H68" si="2">ROUND(F5*G5,2)</f>
        <v>0</v>
      </c>
      <c r="I5" s="12">
        <f t="shared" si="0"/>
        <v>0</v>
      </c>
    </row>
    <row r="6" spans="1:9" ht="36" x14ac:dyDescent="0.25">
      <c r="A6" s="8" t="s">
        <v>71</v>
      </c>
      <c r="B6" s="9" t="s">
        <v>11</v>
      </c>
      <c r="C6" s="10" t="s">
        <v>10</v>
      </c>
      <c r="D6" s="11"/>
      <c r="E6" s="22">
        <v>2</v>
      </c>
      <c r="F6" s="12">
        <f t="shared" si="1"/>
        <v>0</v>
      </c>
      <c r="G6" s="10">
        <v>0.23</v>
      </c>
      <c r="H6" s="10">
        <f t="shared" si="2"/>
        <v>0</v>
      </c>
      <c r="I6" s="12">
        <f t="shared" si="0"/>
        <v>0</v>
      </c>
    </row>
    <row r="7" spans="1:9" ht="18" customHeight="1" x14ac:dyDescent="0.25">
      <c r="A7" s="8" t="s">
        <v>72</v>
      </c>
      <c r="B7" s="9" t="s">
        <v>12</v>
      </c>
      <c r="C7" s="10" t="s">
        <v>10</v>
      </c>
      <c r="D7" s="11"/>
      <c r="E7" s="23">
        <v>3</v>
      </c>
      <c r="F7" s="12">
        <f t="shared" si="1"/>
        <v>0</v>
      </c>
      <c r="G7" s="10">
        <v>0.23</v>
      </c>
      <c r="H7" s="10">
        <f t="shared" si="2"/>
        <v>0</v>
      </c>
      <c r="I7" s="12">
        <f t="shared" ref="I7:I25" si="3">F7+H7</f>
        <v>0</v>
      </c>
    </row>
    <row r="8" spans="1:9" ht="15" x14ac:dyDescent="0.25">
      <c r="A8" s="8" t="s">
        <v>73</v>
      </c>
      <c r="B8" s="9" t="s">
        <v>61</v>
      </c>
      <c r="C8" s="10" t="s">
        <v>10</v>
      </c>
      <c r="D8" s="11"/>
      <c r="E8" s="23">
        <f>10+0</f>
        <v>10</v>
      </c>
      <c r="F8" s="12">
        <f t="shared" si="1"/>
        <v>0</v>
      </c>
      <c r="G8" s="10">
        <v>0.23</v>
      </c>
      <c r="H8" s="10">
        <f t="shared" si="2"/>
        <v>0</v>
      </c>
      <c r="I8" s="12">
        <f t="shared" si="3"/>
        <v>0</v>
      </c>
    </row>
    <row r="9" spans="1:9" ht="15" x14ac:dyDescent="0.25">
      <c r="A9" s="8" t="s">
        <v>74</v>
      </c>
      <c r="B9" s="13" t="s">
        <v>62</v>
      </c>
      <c r="C9" s="10" t="s">
        <v>10</v>
      </c>
      <c r="D9" s="11"/>
      <c r="E9" s="23">
        <f>10+0</f>
        <v>10</v>
      </c>
      <c r="F9" s="12">
        <f t="shared" si="1"/>
        <v>0</v>
      </c>
      <c r="G9" s="10">
        <v>0.23</v>
      </c>
      <c r="H9" s="10">
        <f t="shared" si="2"/>
        <v>0</v>
      </c>
      <c r="I9" s="12">
        <f t="shared" si="3"/>
        <v>0</v>
      </c>
    </row>
    <row r="10" spans="1:9" ht="28.5" customHeight="1" x14ac:dyDescent="0.25">
      <c r="A10" s="8" t="s">
        <v>75</v>
      </c>
      <c r="B10" s="9" t="s">
        <v>13</v>
      </c>
      <c r="C10" s="10" t="s">
        <v>14</v>
      </c>
      <c r="D10" s="11"/>
      <c r="E10" s="23">
        <f>5+0</f>
        <v>5</v>
      </c>
      <c r="F10" s="12">
        <f t="shared" si="1"/>
        <v>0</v>
      </c>
      <c r="G10" s="10">
        <v>0.23</v>
      </c>
      <c r="H10" s="10">
        <f t="shared" si="2"/>
        <v>0</v>
      </c>
      <c r="I10" s="12">
        <f t="shared" si="3"/>
        <v>0</v>
      </c>
    </row>
    <row r="11" spans="1:9" ht="51.75" customHeight="1" x14ac:dyDescent="0.25">
      <c r="A11" s="8" t="s">
        <v>76</v>
      </c>
      <c r="B11" s="9" t="s">
        <v>15</v>
      </c>
      <c r="C11" s="10" t="s">
        <v>10</v>
      </c>
      <c r="D11" s="11"/>
      <c r="E11" s="23">
        <f>8+5+10+5</f>
        <v>28</v>
      </c>
      <c r="F11" s="12">
        <f t="shared" si="1"/>
        <v>0</v>
      </c>
      <c r="G11" s="10">
        <v>0.23</v>
      </c>
      <c r="H11" s="10">
        <f t="shared" si="2"/>
        <v>0</v>
      </c>
      <c r="I11" s="12">
        <f t="shared" si="3"/>
        <v>0</v>
      </c>
    </row>
    <row r="12" spans="1:9" ht="27.75" customHeight="1" x14ac:dyDescent="0.25">
      <c r="A12" s="8" t="s">
        <v>77</v>
      </c>
      <c r="B12" s="14" t="s">
        <v>142</v>
      </c>
      <c r="C12" s="10" t="s">
        <v>10</v>
      </c>
      <c r="D12" s="11"/>
      <c r="E12" s="23">
        <f>5+4</f>
        <v>9</v>
      </c>
      <c r="F12" s="12">
        <f t="shared" si="1"/>
        <v>0</v>
      </c>
      <c r="G12" s="10">
        <v>0.23</v>
      </c>
      <c r="H12" s="10">
        <f t="shared" si="2"/>
        <v>0</v>
      </c>
      <c r="I12" s="12">
        <f t="shared" si="3"/>
        <v>0</v>
      </c>
    </row>
    <row r="13" spans="1:9" ht="30.75" customHeight="1" x14ac:dyDescent="0.25">
      <c r="A13" s="8" t="s">
        <v>155</v>
      </c>
      <c r="B13" s="9" t="s">
        <v>17</v>
      </c>
      <c r="C13" s="10" t="s">
        <v>10</v>
      </c>
      <c r="D13" s="11"/>
      <c r="E13" s="23">
        <f>6+1</f>
        <v>7</v>
      </c>
      <c r="F13" s="12">
        <f t="shared" si="1"/>
        <v>0</v>
      </c>
      <c r="G13" s="10">
        <v>0.23</v>
      </c>
      <c r="H13" s="10">
        <f t="shared" si="2"/>
        <v>0</v>
      </c>
      <c r="I13" s="12">
        <f t="shared" si="3"/>
        <v>0</v>
      </c>
    </row>
    <row r="14" spans="1:9" ht="28.5" customHeight="1" x14ac:dyDescent="0.25">
      <c r="A14" s="8" t="s">
        <v>78</v>
      </c>
      <c r="B14" s="9" t="s">
        <v>18</v>
      </c>
      <c r="C14" s="10" t="s">
        <v>10</v>
      </c>
      <c r="D14" s="11"/>
      <c r="E14" s="23">
        <v>6</v>
      </c>
      <c r="F14" s="12">
        <f t="shared" si="1"/>
        <v>0</v>
      </c>
      <c r="G14" s="10">
        <v>0.23</v>
      </c>
      <c r="H14" s="10">
        <f t="shared" si="2"/>
        <v>0</v>
      </c>
      <c r="I14" s="12">
        <f t="shared" si="3"/>
        <v>0</v>
      </c>
    </row>
    <row r="15" spans="1:9" ht="31.5" customHeight="1" x14ac:dyDescent="0.25">
      <c r="A15" s="8" t="s">
        <v>79</v>
      </c>
      <c r="B15" s="9" t="s">
        <v>19</v>
      </c>
      <c r="C15" s="10" t="s">
        <v>10</v>
      </c>
      <c r="D15" s="11"/>
      <c r="E15" s="23">
        <v>35</v>
      </c>
      <c r="F15" s="12">
        <f t="shared" si="1"/>
        <v>0</v>
      </c>
      <c r="G15" s="10">
        <v>0.23</v>
      </c>
      <c r="H15" s="10">
        <f t="shared" si="2"/>
        <v>0</v>
      </c>
      <c r="I15" s="12">
        <f t="shared" si="3"/>
        <v>0</v>
      </c>
    </row>
    <row r="16" spans="1:9" ht="42.75" customHeight="1" x14ac:dyDescent="0.25">
      <c r="A16" s="8" t="s">
        <v>80</v>
      </c>
      <c r="B16" s="13" t="s">
        <v>145</v>
      </c>
      <c r="C16" s="10" t="s">
        <v>10</v>
      </c>
      <c r="D16" s="11"/>
      <c r="E16" s="23">
        <f>1+3</f>
        <v>4</v>
      </c>
      <c r="F16" s="12">
        <f t="shared" si="1"/>
        <v>0</v>
      </c>
      <c r="G16" s="10">
        <v>0.23</v>
      </c>
      <c r="H16" s="10">
        <f t="shared" si="2"/>
        <v>0</v>
      </c>
      <c r="I16" s="12">
        <f t="shared" si="3"/>
        <v>0</v>
      </c>
    </row>
    <row r="17" spans="1:9" ht="25.5" customHeight="1" x14ac:dyDescent="0.25">
      <c r="A17" s="8" t="s">
        <v>81</v>
      </c>
      <c r="B17" s="14" t="s">
        <v>150</v>
      </c>
      <c r="C17" s="10" t="s">
        <v>16</v>
      </c>
      <c r="D17" s="11"/>
      <c r="E17" s="23">
        <v>1</v>
      </c>
      <c r="F17" s="12">
        <f t="shared" si="1"/>
        <v>0</v>
      </c>
      <c r="G17" s="10">
        <v>0.23</v>
      </c>
      <c r="H17" s="10">
        <f t="shared" si="2"/>
        <v>0</v>
      </c>
      <c r="I17" s="12">
        <f t="shared" si="3"/>
        <v>0</v>
      </c>
    </row>
    <row r="18" spans="1:9" ht="31.5" customHeight="1" x14ac:dyDescent="0.25">
      <c r="A18" s="8" t="s">
        <v>82</v>
      </c>
      <c r="B18" s="9" t="s">
        <v>20</v>
      </c>
      <c r="C18" s="10" t="s">
        <v>10</v>
      </c>
      <c r="D18" s="11"/>
      <c r="E18" s="23">
        <v>5</v>
      </c>
      <c r="F18" s="12">
        <f t="shared" si="1"/>
        <v>0</v>
      </c>
      <c r="G18" s="10">
        <v>0.23</v>
      </c>
      <c r="H18" s="10">
        <f t="shared" si="2"/>
        <v>0</v>
      </c>
      <c r="I18" s="12">
        <f t="shared" si="3"/>
        <v>0</v>
      </c>
    </row>
    <row r="19" spans="1:9" ht="27.75" customHeight="1" x14ac:dyDescent="0.25">
      <c r="A19" s="8" t="s">
        <v>83</v>
      </c>
      <c r="B19" s="13" t="s">
        <v>144</v>
      </c>
      <c r="C19" s="10" t="s">
        <v>16</v>
      </c>
      <c r="D19" s="11"/>
      <c r="E19" s="23">
        <v>2</v>
      </c>
      <c r="F19" s="12">
        <f t="shared" si="1"/>
        <v>0</v>
      </c>
      <c r="G19" s="10">
        <v>0.23</v>
      </c>
      <c r="H19" s="10">
        <f t="shared" si="2"/>
        <v>0</v>
      </c>
      <c r="I19" s="12">
        <f t="shared" si="3"/>
        <v>0</v>
      </c>
    </row>
    <row r="20" spans="1:9" ht="29.25" customHeight="1" x14ac:dyDescent="0.25">
      <c r="A20" s="8" t="s">
        <v>84</v>
      </c>
      <c r="B20" s="14" t="s">
        <v>148</v>
      </c>
      <c r="C20" s="10" t="s">
        <v>16</v>
      </c>
      <c r="D20" s="11"/>
      <c r="E20" s="23">
        <f>5</f>
        <v>5</v>
      </c>
      <c r="F20" s="12">
        <f t="shared" si="1"/>
        <v>0</v>
      </c>
      <c r="G20" s="10">
        <v>0.23</v>
      </c>
      <c r="H20" s="10">
        <f t="shared" si="2"/>
        <v>0</v>
      </c>
      <c r="I20" s="12">
        <f t="shared" si="3"/>
        <v>0</v>
      </c>
    </row>
    <row r="21" spans="1:9" ht="38.25" customHeight="1" x14ac:dyDescent="0.25">
      <c r="A21" s="8" t="s">
        <v>85</v>
      </c>
      <c r="B21" s="9" t="s">
        <v>21</v>
      </c>
      <c r="C21" s="10" t="s">
        <v>10</v>
      </c>
      <c r="D21" s="11"/>
      <c r="E21" s="23">
        <v>20</v>
      </c>
      <c r="F21" s="12">
        <f t="shared" si="1"/>
        <v>0</v>
      </c>
      <c r="G21" s="10">
        <v>0.23</v>
      </c>
      <c r="H21" s="10">
        <f t="shared" si="2"/>
        <v>0</v>
      </c>
      <c r="I21" s="12">
        <f t="shared" si="3"/>
        <v>0</v>
      </c>
    </row>
    <row r="22" spans="1:9" ht="52.5" customHeight="1" x14ac:dyDescent="0.25">
      <c r="A22" s="8" t="s">
        <v>86</v>
      </c>
      <c r="B22" s="9" t="s">
        <v>66</v>
      </c>
      <c r="C22" s="10" t="s">
        <v>8</v>
      </c>
      <c r="D22" s="11"/>
      <c r="E22" s="23">
        <v>30</v>
      </c>
      <c r="F22" s="12">
        <f t="shared" si="1"/>
        <v>0</v>
      </c>
      <c r="G22" s="10">
        <v>0.23</v>
      </c>
      <c r="H22" s="10">
        <f t="shared" si="2"/>
        <v>0</v>
      </c>
      <c r="I22" s="12">
        <f t="shared" si="3"/>
        <v>0</v>
      </c>
    </row>
    <row r="23" spans="1:9" ht="31.5" customHeight="1" x14ac:dyDescent="0.25">
      <c r="A23" s="8" t="s">
        <v>87</v>
      </c>
      <c r="B23" s="14" t="s">
        <v>161</v>
      </c>
      <c r="C23" s="10" t="s">
        <v>8</v>
      </c>
      <c r="D23" s="11"/>
      <c r="E23" s="23">
        <v>140</v>
      </c>
      <c r="F23" s="12">
        <f t="shared" si="1"/>
        <v>0</v>
      </c>
      <c r="G23" s="10">
        <v>0.23</v>
      </c>
      <c r="H23" s="10">
        <f t="shared" si="2"/>
        <v>0</v>
      </c>
      <c r="I23" s="12">
        <f t="shared" si="3"/>
        <v>0</v>
      </c>
    </row>
    <row r="24" spans="1:9" ht="32.25" customHeight="1" x14ac:dyDescent="0.25">
      <c r="A24" s="8" t="s">
        <v>88</v>
      </c>
      <c r="B24" s="9" t="s">
        <v>147</v>
      </c>
      <c r="C24" s="10" t="s">
        <v>22</v>
      </c>
      <c r="D24" s="11"/>
      <c r="E24" s="24">
        <v>520</v>
      </c>
      <c r="F24" s="12">
        <f t="shared" si="1"/>
        <v>0</v>
      </c>
      <c r="G24" s="10">
        <v>0.23</v>
      </c>
      <c r="H24" s="10">
        <f t="shared" si="2"/>
        <v>0</v>
      </c>
      <c r="I24" s="12">
        <f t="shared" si="3"/>
        <v>0</v>
      </c>
    </row>
    <row r="25" spans="1:9" ht="18.75" customHeight="1" x14ac:dyDescent="0.25">
      <c r="A25" s="8" t="s">
        <v>156</v>
      </c>
      <c r="B25" s="9" t="s">
        <v>24</v>
      </c>
      <c r="C25" s="10" t="s">
        <v>10</v>
      </c>
      <c r="D25" s="11"/>
      <c r="E25" s="23">
        <v>2</v>
      </c>
      <c r="F25" s="12">
        <f t="shared" si="1"/>
        <v>0</v>
      </c>
      <c r="G25" s="10">
        <v>0.23</v>
      </c>
      <c r="H25" s="10">
        <f t="shared" si="2"/>
        <v>0</v>
      </c>
      <c r="I25" s="12">
        <f t="shared" si="3"/>
        <v>0</v>
      </c>
    </row>
    <row r="26" spans="1:9" ht="27" customHeight="1" x14ac:dyDescent="0.25">
      <c r="A26" s="8" t="s">
        <v>89</v>
      </c>
      <c r="B26" s="9" t="s">
        <v>23</v>
      </c>
      <c r="C26" s="10" t="s">
        <v>10</v>
      </c>
      <c r="D26" s="11"/>
      <c r="E26" s="23">
        <v>2</v>
      </c>
      <c r="F26" s="12">
        <f t="shared" si="1"/>
        <v>0</v>
      </c>
      <c r="G26" s="10">
        <v>0.23</v>
      </c>
      <c r="H26" s="10">
        <f t="shared" si="2"/>
        <v>0</v>
      </c>
      <c r="I26" s="12">
        <f t="shared" ref="I26:I47" si="4">F26+H26</f>
        <v>0</v>
      </c>
    </row>
    <row r="27" spans="1:9" ht="49.5" customHeight="1" x14ac:dyDescent="0.25">
      <c r="A27" s="8" t="s">
        <v>90</v>
      </c>
      <c r="B27" s="9" t="s">
        <v>27</v>
      </c>
      <c r="C27" s="10" t="s">
        <v>10</v>
      </c>
      <c r="D27" s="11"/>
      <c r="E27" s="23">
        <v>35</v>
      </c>
      <c r="F27" s="12">
        <f t="shared" si="1"/>
        <v>0</v>
      </c>
      <c r="G27" s="10">
        <v>0.23</v>
      </c>
      <c r="H27" s="10">
        <f t="shared" si="2"/>
        <v>0</v>
      </c>
      <c r="I27" s="12">
        <f t="shared" si="4"/>
        <v>0</v>
      </c>
    </row>
    <row r="28" spans="1:9" ht="54" customHeight="1" x14ac:dyDescent="0.25">
      <c r="A28" s="8" t="s">
        <v>91</v>
      </c>
      <c r="B28" s="9" t="s">
        <v>26</v>
      </c>
      <c r="C28" s="10" t="s">
        <v>10</v>
      </c>
      <c r="D28" s="11"/>
      <c r="E28" s="23">
        <v>30</v>
      </c>
      <c r="F28" s="12">
        <f t="shared" si="1"/>
        <v>0</v>
      </c>
      <c r="G28" s="10">
        <v>0.23</v>
      </c>
      <c r="H28" s="10">
        <f t="shared" si="2"/>
        <v>0</v>
      </c>
      <c r="I28" s="12">
        <f t="shared" si="4"/>
        <v>0</v>
      </c>
    </row>
    <row r="29" spans="1:9" ht="56.25" customHeight="1" x14ac:dyDescent="0.25">
      <c r="A29" s="8" t="s">
        <v>92</v>
      </c>
      <c r="B29" s="9" t="s">
        <v>25</v>
      </c>
      <c r="C29" s="10" t="s">
        <v>10</v>
      </c>
      <c r="D29" s="11"/>
      <c r="E29" s="23">
        <f>1+4+3+4</f>
        <v>12</v>
      </c>
      <c r="F29" s="12">
        <f t="shared" si="1"/>
        <v>0</v>
      </c>
      <c r="G29" s="10">
        <v>0.23</v>
      </c>
      <c r="H29" s="10">
        <f t="shared" si="2"/>
        <v>0</v>
      </c>
      <c r="I29" s="12">
        <f t="shared" si="4"/>
        <v>0</v>
      </c>
    </row>
    <row r="30" spans="1:9" ht="23.25" customHeight="1" x14ac:dyDescent="0.25">
      <c r="A30" s="8" t="s">
        <v>93</v>
      </c>
      <c r="B30" s="9" t="s">
        <v>28</v>
      </c>
      <c r="C30" s="10" t="s">
        <v>10</v>
      </c>
      <c r="D30" s="11"/>
      <c r="E30" s="23">
        <v>15</v>
      </c>
      <c r="F30" s="12">
        <f t="shared" si="1"/>
        <v>0</v>
      </c>
      <c r="G30" s="10">
        <v>0.23</v>
      </c>
      <c r="H30" s="10">
        <f t="shared" si="2"/>
        <v>0</v>
      </c>
      <c r="I30" s="12">
        <f t="shared" si="4"/>
        <v>0</v>
      </c>
    </row>
    <row r="31" spans="1:9" ht="26.25" customHeight="1" x14ac:dyDescent="0.25">
      <c r="A31" s="8" t="s">
        <v>94</v>
      </c>
      <c r="B31" s="9" t="s">
        <v>29</v>
      </c>
      <c r="C31" s="10" t="s">
        <v>10</v>
      </c>
      <c r="D31" s="11"/>
      <c r="E31" s="23">
        <v>2</v>
      </c>
      <c r="F31" s="12">
        <f t="shared" si="1"/>
        <v>0</v>
      </c>
      <c r="G31" s="10">
        <v>0.23</v>
      </c>
      <c r="H31" s="10">
        <f t="shared" si="2"/>
        <v>0</v>
      </c>
      <c r="I31" s="12">
        <f t="shared" si="4"/>
        <v>0</v>
      </c>
    </row>
    <row r="32" spans="1:9" ht="50.25" customHeight="1" x14ac:dyDescent="0.25">
      <c r="A32" s="8" t="s">
        <v>95</v>
      </c>
      <c r="B32" s="9" t="s">
        <v>31</v>
      </c>
      <c r="C32" s="10" t="s">
        <v>10</v>
      </c>
      <c r="D32" s="11"/>
      <c r="E32" s="23">
        <v>3</v>
      </c>
      <c r="F32" s="12">
        <f t="shared" si="1"/>
        <v>0</v>
      </c>
      <c r="G32" s="10">
        <v>0.23</v>
      </c>
      <c r="H32" s="10">
        <f t="shared" si="2"/>
        <v>0</v>
      </c>
      <c r="I32" s="12">
        <f t="shared" si="4"/>
        <v>0</v>
      </c>
    </row>
    <row r="33" spans="1:9" ht="47.25" customHeight="1" x14ac:dyDescent="0.25">
      <c r="A33" s="8" t="s">
        <v>96</v>
      </c>
      <c r="B33" s="9" t="s">
        <v>30</v>
      </c>
      <c r="C33" s="10" t="s">
        <v>10</v>
      </c>
      <c r="D33" s="11"/>
      <c r="E33" s="23">
        <v>4</v>
      </c>
      <c r="F33" s="12">
        <f t="shared" si="1"/>
        <v>0</v>
      </c>
      <c r="G33" s="10">
        <v>0.23</v>
      </c>
      <c r="H33" s="10">
        <f t="shared" si="2"/>
        <v>0</v>
      </c>
      <c r="I33" s="12">
        <f t="shared" si="4"/>
        <v>0</v>
      </c>
    </row>
    <row r="34" spans="1:9" ht="57.75" customHeight="1" x14ac:dyDescent="0.25">
      <c r="A34" s="8" t="s">
        <v>97</v>
      </c>
      <c r="B34" s="9" t="s">
        <v>152</v>
      </c>
      <c r="C34" s="10" t="s">
        <v>10</v>
      </c>
      <c r="D34" s="11"/>
      <c r="E34" s="23">
        <v>0</v>
      </c>
      <c r="F34" s="12">
        <f t="shared" si="1"/>
        <v>0</v>
      </c>
      <c r="G34" s="10">
        <v>0.23</v>
      </c>
      <c r="H34" s="10">
        <f t="shared" si="2"/>
        <v>0</v>
      </c>
      <c r="I34" s="12">
        <f t="shared" si="4"/>
        <v>0</v>
      </c>
    </row>
    <row r="35" spans="1:9" ht="80.25" customHeight="1" x14ac:dyDescent="0.25">
      <c r="A35" s="8" t="s">
        <v>98</v>
      </c>
      <c r="B35" s="9" t="s">
        <v>151</v>
      </c>
      <c r="C35" s="10" t="s">
        <v>10</v>
      </c>
      <c r="D35" s="11"/>
      <c r="E35" s="23">
        <v>12</v>
      </c>
      <c r="F35" s="12">
        <f t="shared" si="1"/>
        <v>0</v>
      </c>
      <c r="G35" s="10">
        <v>0.23</v>
      </c>
      <c r="H35" s="10">
        <f t="shared" si="2"/>
        <v>0</v>
      </c>
      <c r="I35" s="12">
        <f t="shared" si="4"/>
        <v>0</v>
      </c>
    </row>
    <row r="36" spans="1:9" ht="35.25" customHeight="1" x14ac:dyDescent="0.25">
      <c r="A36" s="8" t="s">
        <v>99</v>
      </c>
      <c r="B36" s="9" t="s">
        <v>32</v>
      </c>
      <c r="C36" s="10" t="s">
        <v>10</v>
      </c>
      <c r="D36" s="11"/>
      <c r="E36" s="23">
        <v>5</v>
      </c>
      <c r="F36" s="12">
        <f t="shared" si="1"/>
        <v>0</v>
      </c>
      <c r="G36" s="10">
        <v>0.23</v>
      </c>
      <c r="H36" s="10">
        <f t="shared" si="2"/>
        <v>0</v>
      </c>
      <c r="I36" s="12">
        <f t="shared" si="4"/>
        <v>0</v>
      </c>
    </row>
    <row r="37" spans="1:9" ht="60" customHeight="1" x14ac:dyDescent="0.25">
      <c r="A37" s="8" t="s">
        <v>100</v>
      </c>
      <c r="B37" s="9" t="s">
        <v>33</v>
      </c>
      <c r="C37" s="10" t="s">
        <v>10</v>
      </c>
      <c r="D37" s="11"/>
      <c r="E37" s="23">
        <v>10</v>
      </c>
      <c r="F37" s="12">
        <f t="shared" si="1"/>
        <v>0</v>
      </c>
      <c r="G37" s="10">
        <v>0.23</v>
      </c>
      <c r="H37" s="10">
        <f t="shared" si="2"/>
        <v>0</v>
      </c>
      <c r="I37" s="12">
        <f t="shared" si="4"/>
        <v>0</v>
      </c>
    </row>
    <row r="38" spans="1:9" ht="22.5" customHeight="1" x14ac:dyDescent="0.25">
      <c r="A38" s="8" t="s">
        <v>101</v>
      </c>
      <c r="B38" s="14" t="s">
        <v>146</v>
      </c>
      <c r="C38" s="10" t="s">
        <v>10</v>
      </c>
      <c r="D38" s="11"/>
      <c r="E38" s="23">
        <f>2</f>
        <v>2</v>
      </c>
      <c r="F38" s="12">
        <f t="shared" si="1"/>
        <v>0</v>
      </c>
      <c r="G38" s="10">
        <v>0.23</v>
      </c>
      <c r="H38" s="10">
        <f t="shared" si="2"/>
        <v>0</v>
      </c>
      <c r="I38" s="12">
        <f t="shared" si="4"/>
        <v>0</v>
      </c>
    </row>
    <row r="39" spans="1:9" ht="33" customHeight="1" x14ac:dyDescent="0.25">
      <c r="A39" s="8" t="s">
        <v>102</v>
      </c>
      <c r="B39" s="9" t="s">
        <v>34</v>
      </c>
      <c r="C39" s="10" t="s">
        <v>10</v>
      </c>
      <c r="D39" s="11"/>
      <c r="E39" s="23">
        <v>30</v>
      </c>
      <c r="F39" s="12">
        <f t="shared" si="1"/>
        <v>0</v>
      </c>
      <c r="G39" s="10">
        <v>0.23</v>
      </c>
      <c r="H39" s="10">
        <f t="shared" si="2"/>
        <v>0</v>
      </c>
      <c r="I39" s="12">
        <f t="shared" si="4"/>
        <v>0</v>
      </c>
    </row>
    <row r="40" spans="1:9" ht="48.75" customHeight="1" x14ac:dyDescent="0.25">
      <c r="A40" s="8" t="s">
        <v>103</v>
      </c>
      <c r="B40" s="9" t="s">
        <v>143</v>
      </c>
      <c r="C40" s="10" t="s">
        <v>10</v>
      </c>
      <c r="D40" s="11"/>
      <c r="E40" s="23">
        <f>2+0</f>
        <v>2</v>
      </c>
      <c r="F40" s="12">
        <f t="shared" si="1"/>
        <v>0</v>
      </c>
      <c r="G40" s="10">
        <v>0.23</v>
      </c>
      <c r="H40" s="10">
        <f t="shared" si="2"/>
        <v>0</v>
      </c>
      <c r="I40" s="12">
        <f t="shared" si="4"/>
        <v>0</v>
      </c>
    </row>
    <row r="41" spans="1:9" ht="37.5" customHeight="1" x14ac:dyDescent="0.25">
      <c r="A41" s="8" t="s">
        <v>104</v>
      </c>
      <c r="B41" s="9" t="s">
        <v>35</v>
      </c>
      <c r="C41" s="10" t="s">
        <v>10</v>
      </c>
      <c r="D41" s="11"/>
      <c r="E41" s="23">
        <v>50</v>
      </c>
      <c r="F41" s="12">
        <f t="shared" si="1"/>
        <v>0</v>
      </c>
      <c r="G41" s="10">
        <v>0.23</v>
      </c>
      <c r="H41" s="10">
        <f t="shared" si="2"/>
        <v>0</v>
      </c>
      <c r="I41" s="12">
        <f t="shared" si="4"/>
        <v>0</v>
      </c>
    </row>
    <row r="42" spans="1:9" ht="52.5" customHeight="1" x14ac:dyDescent="0.25">
      <c r="A42" s="8" t="s">
        <v>105</v>
      </c>
      <c r="B42" s="13" t="s">
        <v>36</v>
      </c>
      <c r="C42" s="10" t="s">
        <v>10</v>
      </c>
      <c r="D42" s="11"/>
      <c r="E42" s="23">
        <v>12</v>
      </c>
      <c r="F42" s="12">
        <f t="shared" si="1"/>
        <v>0</v>
      </c>
      <c r="G42" s="10">
        <v>0.23</v>
      </c>
      <c r="H42" s="10">
        <f t="shared" si="2"/>
        <v>0</v>
      </c>
      <c r="I42" s="12">
        <f t="shared" si="4"/>
        <v>0</v>
      </c>
    </row>
    <row r="43" spans="1:9" ht="78" customHeight="1" x14ac:dyDescent="0.25">
      <c r="A43" s="8" t="s">
        <v>106</v>
      </c>
      <c r="B43" s="9" t="s">
        <v>37</v>
      </c>
      <c r="C43" s="10" t="s">
        <v>10</v>
      </c>
      <c r="D43" s="11"/>
      <c r="E43" s="23">
        <v>10</v>
      </c>
      <c r="F43" s="12">
        <f t="shared" si="1"/>
        <v>0</v>
      </c>
      <c r="G43" s="10">
        <v>0.23</v>
      </c>
      <c r="H43" s="10">
        <f t="shared" si="2"/>
        <v>0</v>
      </c>
      <c r="I43" s="12">
        <f t="shared" si="4"/>
        <v>0</v>
      </c>
    </row>
    <row r="44" spans="1:9" ht="91.5" customHeight="1" x14ac:dyDescent="0.25">
      <c r="A44" s="8" t="s">
        <v>107</v>
      </c>
      <c r="B44" s="9" t="s">
        <v>38</v>
      </c>
      <c r="C44" s="10" t="s">
        <v>10</v>
      </c>
      <c r="D44" s="11"/>
      <c r="E44" s="22">
        <v>2</v>
      </c>
      <c r="F44" s="12">
        <f t="shared" si="1"/>
        <v>0</v>
      </c>
      <c r="G44" s="10">
        <v>0.23</v>
      </c>
      <c r="H44" s="10">
        <f t="shared" si="2"/>
        <v>0</v>
      </c>
      <c r="I44" s="12">
        <f t="shared" si="4"/>
        <v>0</v>
      </c>
    </row>
    <row r="45" spans="1:9" ht="99" customHeight="1" x14ac:dyDescent="0.25">
      <c r="A45" s="8" t="s">
        <v>108</v>
      </c>
      <c r="B45" s="9" t="s">
        <v>39</v>
      </c>
      <c r="C45" s="10" t="s">
        <v>10</v>
      </c>
      <c r="D45" s="11"/>
      <c r="E45" s="22">
        <v>0</v>
      </c>
      <c r="F45" s="12">
        <f t="shared" si="1"/>
        <v>0</v>
      </c>
      <c r="G45" s="10">
        <v>0.23</v>
      </c>
      <c r="H45" s="10">
        <f t="shared" si="2"/>
        <v>0</v>
      </c>
      <c r="I45" s="12">
        <f t="shared" si="4"/>
        <v>0</v>
      </c>
    </row>
    <row r="46" spans="1:9" ht="62.25" customHeight="1" x14ac:dyDescent="0.25">
      <c r="A46" s="8" t="s">
        <v>109</v>
      </c>
      <c r="B46" s="9" t="s">
        <v>40</v>
      </c>
      <c r="C46" s="10" t="s">
        <v>10</v>
      </c>
      <c r="D46" s="11"/>
      <c r="E46" s="23">
        <v>3</v>
      </c>
      <c r="F46" s="12">
        <f t="shared" si="1"/>
        <v>0</v>
      </c>
      <c r="G46" s="10">
        <v>0.23</v>
      </c>
      <c r="H46" s="10">
        <f t="shared" si="2"/>
        <v>0</v>
      </c>
      <c r="I46" s="12">
        <f t="shared" si="4"/>
        <v>0</v>
      </c>
    </row>
    <row r="47" spans="1:9" ht="75" customHeight="1" x14ac:dyDescent="0.25">
      <c r="A47" s="8" t="s">
        <v>110</v>
      </c>
      <c r="B47" s="9" t="s">
        <v>41</v>
      </c>
      <c r="C47" s="10" t="s">
        <v>10</v>
      </c>
      <c r="D47" s="11"/>
      <c r="E47" s="23">
        <v>3</v>
      </c>
      <c r="F47" s="12">
        <f t="shared" si="1"/>
        <v>0</v>
      </c>
      <c r="G47" s="10">
        <v>0.23</v>
      </c>
      <c r="H47" s="10">
        <f t="shared" si="2"/>
        <v>0</v>
      </c>
      <c r="I47" s="12">
        <f t="shared" si="4"/>
        <v>0</v>
      </c>
    </row>
    <row r="48" spans="1:9" ht="73.5" customHeight="1" x14ac:dyDescent="0.25">
      <c r="A48" s="8" t="s">
        <v>111</v>
      </c>
      <c r="B48" s="9" t="s">
        <v>42</v>
      </c>
      <c r="C48" s="10" t="s">
        <v>8</v>
      </c>
      <c r="D48" s="11"/>
      <c r="E48" s="25">
        <v>60</v>
      </c>
      <c r="F48" s="12">
        <f t="shared" si="1"/>
        <v>0</v>
      </c>
      <c r="G48" s="10">
        <v>0.23</v>
      </c>
      <c r="H48" s="10">
        <f t="shared" si="2"/>
        <v>0</v>
      </c>
      <c r="I48" s="12">
        <f t="shared" ref="I48:I56" si="5">F48+H48</f>
        <v>0</v>
      </c>
    </row>
    <row r="49" spans="1:9" ht="76.5" customHeight="1" x14ac:dyDescent="0.25">
      <c r="A49" s="8" t="s">
        <v>112</v>
      </c>
      <c r="B49" s="9" t="s">
        <v>140</v>
      </c>
      <c r="C49" s="10" t="s">
        <v>10</v>
      </c>
      <c r="D49" s="11"/>
      <c r="E49" s="23">
        <f>2+4</f>
        <v>6</v>
      </c>
      <c r="F49" s="12">
        <f t="shared" si="1"/>
        <v>0</v>
      </c>
      <c r="G49" s="10">
        <v>0.23</v>
      </c>
      <c r="H49" s="10">
        <f t="shared" si="2"/>
        <v>0</v>
      </c>
      <c r="I49" s="12">
        <f t="shared" si="5"/>
        <v>0</v>
      </c>
    </row>
    <row r="50" spans="1:9" ht="49.5" customHeight="1" x14ac:dyDescent="0.25">
      <c r="A50" s="8" t="s">
        <v>113</v>
      </c>
      <c r="B50" s="9" t="s">
        <v>67</v>
      </c>
      <c r="C50" s="10" t="s">
        <v>8</v>
      </c>
      <c r="D50" s="11"/>
      <c r="E50" s="23">
        <v>150</v>
      </c>
      <c r="F50" s="12">
        <f t="shared" si="1"/>
        <v>0</v>
      </c>
      <c r="G50" s="10">
        <v>0.23</v>
      </c>
      <c r="H50" s="10">
        <f t="shared" si="2"/>
        <v>0</v>
      </c>
      <c r="I50" s="12">
        <f t="shared" si="5"/>
        <v>0</v>
      </c>
    </row>
    <row r="51" spans="1:9" ht="39.75" customHeight="1" x14ac:dyDescent="0.25">
      <c r="A51" s="8" t="s">
        <v>114</v>
      </c>
      <c r="B51" s="9" t="s">
        <v>68</v>
      </c>
      <c r="C51" s="10" t="s">
        <v>10</v>
      </c>
      <c r="D51" s="11"/>
      <c r="E51" s="23">
        <v>5</v>
      </c>
      <c r="F51" s="12">
        <f t="shared" si="1"/>
        <v>0</v>
      </c>
      <c r="G51" s="10">
        <v>0.23</v>
      </c>
      <c r="H51" s="10">
        <f t="shared" si="2"/>
        <v>0</v>
      </c>
      <c r="I51" s="12">
        <f t="shared" si="5"/>
        <v>0</v>
      </c>
    </row>
    <row r="52" spans="1:9" ht="44.25" customHeight="1" x14ac:dyDescent="0.25">
      <c r="A52" s="8" t="s">
        <v>115</v>
      </c>
      <c r="B52" s="9" t="s">
        <v>43</v>
      </c>
      <c r="C52" s="10" t="s">
        <v>8</v>
      </c>
      <c r="D52" s="11"/>
      <c r="E52" s="23">
        <v>2</v>
      </c>
      <c r="F52" s="12">
        <f t="shared" si="1"/>
        <v>0</v>
      </c>
      <c r="G52" s="10">
        <v>0.23</v>
      </c>
      <c r="H52" s="10">
        <f t="shared" si="2"/>
        <v>0</v>
      </c>
      <c r="I52" s="12">
        <f t="shared" si="5"/>
        <v>0</v>
      </c>
    </row>
    <row r="53" spans="1:9" ht="41.25" customHeight="1" x14ac:dyDescent="0.25">
      <c r="A53" s="8" t="s">
        <v>116</v>
      </c>
      <c r="B53" s="9" t="s">
        <v>139</v>
      </c>
      <c r="C53" s="10" t="s">
        <v>8</v>
      </c>
      <c r="D53" s="11"/>
      <c r="E53" s="23">
        <v>70</v>
      </c>
      <c r="F53" s="12">
        <f t="shared" si="1"/>
        <v>0</v>
      </c>
      <c r="G53" s="10">
        <v>0.08</v>
      </c>
      <c r="H53" s="10">
        <f t="shared" si="2"/>
        <v>0</v>
      </c>
      <c r="I53" s="12">
        <f t="shared" si="5"/>
        <v>0</v>
      </c>
    </row>
    <row r="54" spans="1:9" ht="60" customHeight="1" x14ac:dyDescent="0.25">
      <c r="A54" s="8" t="s">
        <v>117</v>
      </c>
      <c r="B54" s="9" t="s">
        <v>44</v>
      </c>
      <c r="C54" s="10" t="s">
        <v>10</v>
      </c>
      <c r="D54" s="11"/>
      <c r="E54" s="23">
        <v>20</v>
      </c>
      <c r="F54" s="12">
        <f t="shared" si="1"/>
        <v>0</v>
      </c>
      <c r="G54" s="10">
        <v>0.23</v>
      </c>
      <c r="H54" s="10">
        <f t="shared" si="2"/>
        <v>0</v>
      </c>
      <c r="I54" s="12">
        <f t="shared" si="5"/>
        <v>0</v>
      </c>
    </row>
    <row r="55" spans="1:9" ht="82.5" customHeight="1" x14ac:dyDescent="0.25">
      <c r="A55" s="8" t="s">
        <v>118</v>
      </c>
      <c r="B55" s="9" t="s">
        <v>46</v>
      </c>
      <c r="C55" s="10" t="s">
        <v>10</v>
      </c>
      <c r="D55" s="11"/>
      <c r="E55" s="23">
        <v>30</v>
      </c>
      <c r="F55" s="12">
        <f t="shared" si="1"/>
        <v>0</v>
      </c>
      <c r="G55" s="10">
        <v>0.23</v>
      </c>
      <c r="H55" s="10">
        <f t="shared" si="2"/>
        <v>0</v>
      </c>
      <c r="I55" s="12">
        <f t="shared" si="5"/>
        <v>0</v>
      </c>
    </row>
    <row r="56" spans="1:9" ht="50.25" customHeight="1" x14ac:dyDescent="0.25">
      <c r="A56" s="8" t="s">
        <v>119</v>
      </c>
      <c r="B56" s="9" t="s">
        <v>65</v>
      </c>
      <c r="C56" s="10" t="s">
        <v>8</v>
      </c>
      <c r="D56" s="11"/>
      <c r="E56" s="23">
        <v>2</v>
      </c>
      <c r="F56" s="12">
        <f t="shared" si="1"/>
        <v>0</v>
      </c>
      <c r="G56" s="10">
        <v>0.23</v>
      </c>
      <c r="H56" s="10">
        <f t="shared" si="2"/>
        <v>0</v>
      </c>
      <c r="I56" s="12">
        <f t="shared" si="5"/>
        <v>0</v>
      </c>
    </row>
    <row r="57" spans="1:9" ht="24" x14ac:dyDescent="0.25">
      <c r="A57" s="8" t="s">
        <v>120</v>
      </c>
      <c r="B57" s="9" t="s">
        <v>45</v>
      </c>
      <c r="C57" s="10" t="s">
        <v>10</v>
      </c>
      <c r="D57" s="11"/>
      <c r="E57" s="23">
        <v>3</v>
      </c>
      <c r="F57" s="12">
        <f t="shared" si="1"/>
        <v>0</v>
      </c>
      <c r="G57" s="10">
        <v>0.23</v>
      </c>
      <c r="H57" s="10">
        <f t="shared" si="2"/>
        <v>0</v>
      </c>
      <c r="I57" s="12">
        <f t="shared" ref="I57" si="6">F57+H57</f>
        <v>0</v>
      </c>
    </row>
    <row r="58" spans="1:9" ht="21" customHeight="1" x14ac:dyDescent="0.25">
      <c r="A58" s="8" t="s">
        <v>121</v>
      </c>
      <c r="B58" s="9" t="s">
        <v>149</v>
      </c>
      <c r="C58" s="10" t="s">
        <v>8</v>
      </c>
      <c r="D58" s="11"/>
      <c r="E58" s="23">
        <v>5</v>
      </c>
      <c r="F58" s="12">
        <f t="shared" si="1"/>
        <v>0</v>
      </c>
      <c r="G58" s="10">
        <v>0.08</v>
      </c>
      <c r="H58" s="10">
        <f t="shared" si="2"/>
        <v>0</v>
      </c>
      <c r="I58" s="12">
        <f t="shared" ref="I58:I75" si="7">F58+H58</f>
        <v>0</v>
      </c>
    </row>
    <row r="59" spans="1:9" ht="29.25" customHeight="1" x14ac:dyDescent="0.25">
      <c r="A59" s="8" t="s">
        <v>122</v>
      </c>
      <c r="B59" s="9" t="s">
        <v>47</v>
      </c>
      <c r="C59" s="10" t="s">
        <v>10</v>
      </c>
      <c r="D59" s="11"/>
      <c r="E59" s="23">
        <v>3</v>
      </c>
      <c r="F59" s="12">
        <f t="shared" si="1"/>
        <v>0</v>
      </c>
      <c r="G59" s="10">
        <v>0.23</v>
      </c>
      <c r="H59" s="10">
        <f t="shared" si="2"/>
        <v>0</v>
      </c>
      <c r="I59" s="12">
        <f t="shared" si="7"/>
        <v>0</v>
      </c>
    </row>
    <row r="60" spans="1:9" ht="34.5" customHeight="1" x14ac:dyDescent="0.25">
      <c r="A60" s="8" t="s">
        <v>123</v>
      </c>
      <c r="B60" s="9" t="s">
        <v>48</v>
      </c>
      <c r="C60" s="10" t="s">
        <v>10</v>
      </c>
      <c r="D60" s="11"/>
      <c r="E60" s="23">
        <f>0+2</f>
        <v>2</v>
      </c>
      <c r="F60" s="12">
        <f t="shared" si="1"/>
        <v>0</v>
      </c>
      <c r="G60" s="10">
        <v>0.23</v>
      </c>
      <c r="H60" s="10">
        <f t="shared" si="2"/>
        <v>0</v>
      </c>
      <c r="I60" s="12">
        <f t="shared" si="7"/>
        <v>0</v>
      </c>
    </row>
    <row r="61" spans="1:9" ht="24" customHeight="1" x14ac:dyDescent="0.25">
      <c r="A61" s="8" t="s">
        <v>124</v>
      </c>
      <c r="B61" s="9" t="s">
        <v>57</v>
      </c>
      <c r="C61" s="10" t="s">
        <v>10</v>
      </c>
      <c r="D61" s="11"/>
      <c r="E61" s="23">
        <v>2</v>
      </c>
      <c r="F61" s="12">
        <f t="shared" si="1"/>
        <v>0</v>
      </c>
      <c r="G61" s="10">
        <v>0.23</v>
      </c>
      <c r="H61" s="10">
        <f t="shared" si="2"/>
        <v>0</v>
      </c>
      <c r="I61" s="12">
        <f t="shared" si="7"/>
        <v>0</v>
      </c>
    </row>
    <row r="62" spans="1:9" ht="52.5" customHeight="1" x14ac:dyDescent="0.25">
      <c r="A62" s="8" t="s">
        <v>125</v>
      </c>
      <c r="B62" s="9" t="s">
        <v>49</v>
      </c>
      <c r="C62" s="10" t="s">
        <v>10</v>
      </c>
      <c r="D62" s="11"/>
      <c r="E62" s="23">
        <v>5</v>
      </c>
      <c r="F62" s="12">
        <f t="shared" si="1"/>
        <v>0</v>
      </c>
      <c r="G62" s="10">
        <v>0.23</v>
      </c>
      <c r="H62" s="10">
        <f t="shared" si="2"/>
        <v>0</v>
      </c>
      <c r="I62" s="12">
        <f t="shared" si="7"/>
        <v>0</v>
      </c>
    </row>
    <row r="63" spans="1:9" ht="67.5" customHeight="1" x14ac:dyDescent="0.25">
      <c r="A63" s="8" t="s">
        <v>126</v>
      </c>
      <c r="B63" s="9" t="s">
        <v>50</v>
      </c>
      <c r="C63" s="10" t="s">
        <v>8</v>
      </c>
      <c r="D63" s="11"/>
      <c r="E63" s="23">
        <f>5+2</f>
        <v>7</v>
      </c>
      <c r="F63" s="12">
        <f t="shared" si="1"/>
        <v>0</v>
      </c>
      <c r="G63" s="10">
        <v>0.23</v>
      </c>
      <c r="H63" s="10">
        <f t="shared" si="2"/>
        <v>0</v>
      </c>
      <c r="I63" s="12">
        <f t="shared" si="7"/>
        <v>0</v>
      </c>
    </row>
    <row r="64" spans="1:9" ht="53.25" customHeight="1" x14ac:dyDescent="0.25">
      <c r="A64" s="8" t="s">
        <v>127</v>
      </c>
      <c r="B64" s="13" t="s">
        <v>51</v>
      </c>
      <c r="C64" s="15" t="s">
        <v>8</v>
      </c>
      <c r="D64" s="16"/>
      <c r="E64" s="22">
        <v>5</v>
      </c>
      <c r="F64" s="12">
        <f t="shared" si="1"/>
        <v>0</v>
      </c>
      <c r="G64" s="10">
        <v>0.23</v>
      </c>
      <c r="H64" s="10">
        <f t="shared" si="2"/>
        <v>0</v>
      </c>
      <c r="I64" s="12">
        <f t="shared" si="7"/>
        <v>0</v>
      </c>
    </row>
    <row r="65" spans="1:9" ht="19.5" customHeight="1" x14ac:dyDescent="0.25">
      <c r="A65" s="8" t="s">
        <v>128</v>
      </c>
      <c r="B65" s="9" t="s">
        <v>56</v>
      </c>
      <c r="C65" s="10" t="s">
        <v>8</v>
      </c>
      <c r="D65" s="11"/>
      <c r="E65" s="23">
        <v>5</v>
      </c>
      <c r="F65" s="12">
        <f t="shared" si="1"/>
        <v>0</v>
      </c>
      <c r="G65" s="10">
        <v>0.23</v>
      </c>
      <c r="H65" s="10">
        <f t="shared" si="2"/>
        <v>0</v>
      </c>
      <c r="I65" s="12">
        <f t="shared" si="7"/>
        <v>0</v>
      </c>
    </row>
    <row r="66" spans="1:9" ht="54" customHeight="1" x14ac:dyDescent="0.25">
      <c r="A66" s="8" t="s">
        <v>129</v>
      </c>
      <c r="B66" s="9" t="s">
        <v>52</v>
      </c>
      <c r="C66" s="10" t="s">
        <v>10</v>
      </c>
      <c r="D66" s="11"/>
      <c r="E66" s="23">
        <f>10+10+10</f>
        <v>30</v>
      </c>
      <c r="F66" s="12">
        <f t="shared" si="1"/>
        <v>0</v>
      </c>
      <c r="G66" s="10">
        <v>0.23</v>
      </c>
      <c r="H66" s="10">
        <f t="shared" si="2"/>
        <v>0</v>
      </c>
      <c r="I66" s="12">
        <f t="shared" si="7"/>
        <v>0</v>
      </c>
    </row>
    <row r="67" spans="1:9" ht="49.5" customHeight="1" x14ac:dyDescent="0.25">
      <c r="A67" s="8" t="s">
        <v>130</v>
      </c>
      <c r="B67" s="9" t="s">
        <v>53</v>
      </c>
      <c r="C67" s="10" t="s">
        <v>8</v>
      </c>
      <c r="D67" s="11"/>
      <c r="E67" s="23">
        <f>1+0</f>
        <v>1</v>
      </c>
      <c r="F67" s="12">
        <f t="shared" si="1"/>
        <v>0</v>
      </c>
      <c r="G67" s="10">
        <v>0.23</v>
      </c>
      <c r="H67" s="10">
        <f t="shared" si="2"/>
        <v>0</v>
      </c>
      <c r="I67" s="12">
        <f t="shared" si="7"/>
        <v>0</v>
      </c>
    </row>
    <row r="68" spans="1:9" ht="69" customHeight="1" x14ac:dyDescent="0.25">
      <c r="A68" s="8" t="s">
        <v>131</v>
      </c>
      <c r="B68" s="9" t="s">
        <v>54</v>
      </c>
      <c r="C68" s="10" t="s">
        <v>8</v>
      </c>
      <c r="D68" s="11"/>
      <c r="E68" s="23">
        <v>60</v>
      </c>
      <c r="F68" s="12">
        <f t="shared" si="1"/>
        <v>0</v>
      </c>
      <c r="G68" s="10">
        <v>0.23</v>
      </c>
      <c r="H68" s="10">
        <f t="shared" si="2"/>
        <v>0</v>
      </c>
      <c r="I68" s="12">
        <f t="shared" si="7"/>
        <v>0</v>
      </c>
    </row>
    <row r="69" spans="1:9" ht="59.25" customHeight="1" x14ac:dyDescent="0.25">
      <c r="A69" s="8" t="s">
        <v>132</v>
      </c>
      <c r="B69" s="9" t="s">
        <v>55</v>
      </c>
      <c r="C69" s="10" t="s">
        <v>8</v>
      </c>
      <c r="D69" s="11"/>
      <c r="E69" s="23">
        <v>70</v>
      </c>
      <c r="F69" s="12">
        <f t="shared" ref="F69:F75" si="8">D69*E69</f>
        <v>0</v>
      </c>
      <c r="G69" s="10">
        <v>0.23</v>
      </c>
      <c r="H69" s="10">
        <f t="shared" ref="H69:H75" si="9">ROUND(F69*G69,2)</f>
        <v>0</v>
      </c>
      <c r="I69" s="12">
        <f t="shared" si="7"/>
        <v>0</v>
      </c>
    </row>
    <row r="70" spans="1:9" ht="60.75" customHeight="1" x14ac:dyDescent="0.25">
      <c r="A70" s="8" t="s">
        <v>133</v>
      </c>
      <c r="B70" s="9" t="s">
        <v>63</v>
      </c>
      <c r="C70" s="10" t="s">
        <v>10</v>
      </c>
      <c r="D70" s="11"/>
      <c r="E70" s="26">
        <v>5</v>
      </c>
      <c r="F70" s="12">
        <f t="shared" si="8"/>
        <v>0</v>
      </c>
      <c r="G70" s="10">
        <v>0.23</v>
      </c>
      <c r="H70" s="10">
        <f t="shared" si="9"/>
        <v>0</v>
      </c>
      <c r="I70" s="12">
        <f t="shared" si="7"/>
        <v>0</v>
      </c>
    </row>
    <row r="71" spans="1:9" ht="44.25" customHeight="1" x14ac:dyDescent="0.25">
      <c r="A71" s="8" t="s">
        <v>134</v>
      </c>
      <c r="B71" s="13" t="s">
        <v>141</v>
      </c>
      <c r="C71" s="10" t="s">
        <v>10</v>
      </c>
      <c r="D71" s="11"/>
      <c r="E71" s="27">
        <f>1+0</f>
        <v>1</v>
      </c>
      <c r="F71" s="12">
        <f t="shared" si="8"/>
        <v>0</v>
      </c>
      <c r="G71" s="10">
        <v>0.23</v>
      </c>
      <c r="H71" s="10">
        <f t="shared" si="9"/>
        <v>0</v>
      </c>
      <c r="I71" s="12">
        <f t="shared" si="7"/>
        <v>0</v>
      </c>
    </row>
    <row r="72" spans="1:9" ht="58.5" customHeight="1" x14ac:dyDescent="0.25">
      <c r="A72" s="8" t="s">
        <v>135</v>
      </c>
      <c r="B72" s="9" t="s">
        <v>58</v>
      </c>
      <c r="C72" s="10" t="s">
        <v>8</v>
      </c>
      <c r="D72" s="11"/>
      <c r="E72" s="27">
        <v>10</v>
      </c>
      <c r="F72" s="12">
        <f t="shared" si="8"/>
        <v>0</v>
      </c>
      <c r="G72" s="10">
        <v>0.23</v>
      </c>
      <c r="H72" s="10">
        <f t="shared" si="9"/>
        <v>0</v>
      </c>
      <c r="I72" s="12">
        <f t="shared" si="7"/>
        <v>0</v>
      </c>
    </row>
    <row r="73" spans="1:9" ht="36" x14ac:dyDescent="0.25">
      <c r="A73" s="8" t="s">
        <v>136</v>
      </c>
      <c r="B73" s="9" t="s">
        <v>59</v>
      </c>
      <c r="C73" s="10" t="s">
        <v>8</v>
      </c>
      <c r="D73" s="11"/>
      <c r="E73" s="27">
        <v>20</v>
      </c>
      <c r="F73" s="12">
        <f t="shared" si="8"/>
        <v>0</v>
      </c>
      <c r="G73" s="10">
        <v>0.23</v>
      </c>
      <c r="H73" s="10">
        <f t="shared" si="9"/>
        <v>0</v>
      </c>
      <c r="I73" s="12">
        <f t="shared" si="7"/>
        <v>0</v>
      </c>
    </row>
    <row r="74" spans="1:9" ht="30.75" customHeight="1" x14ac:dyDescent="0.25">
      <c r="A74" s="8" t="s">
        <v>137</v>
      </c>
      <c r="B74" s="9" t="s">
        <v>60</v>
      </c>
      <c r="C74" s="10" t="s">
        <v>10</v>
      </c>
      <c r="D74" s="11"/>
      <c r="E74" s="27">
        <f>10+0+10</f>
        <v>20</v>
      </c>
      <c r="F74" s="12">
        <f t="shared" si="8"/>
        <v>0</v>
      </c>
      <c r="G74" s="10">
        <v>0.23</v>
      </c>
      <c r="H74" s="10">
        <f t="shared" si="9"/>
        <v>0</v>
      </c>
      <c r="I74" s="12">
        <f t="shared" si="7"/>
        <v>0</v>
      </c>
    </row>
    <row r="75" spans="1:9" ht="27" customHeight="1" x14ac:dyDescent="0.25">
      <c r="A75" s="8" t="s">
        <v>138</v>
      </c>
      <c r="B75" s="13" t="s">
        <v>154</v>
      </c>
      <c r="C75" s="15" t="s">
        <v>10</v>
      </c>
      <c r="D75" s="16"/>
      <c r="E75" s="27">
        <v>1</v>
      </c>
      <c r="F75" s="12">
        <f t="shared" si="8"/>
        <v>0</v>
      </c>
      <c r="G75" s="12">
        <v>0.23</v>
      </c>
      <c r="H75" s="10">
        <f t="shared" si="9"/>
        <v>0</v>
      </c>
      <c r="I75" s="12">
        <f t="shared" si="7"/>
        <v>0</v>
      </c>
    </row>
    <row r="76" spans="1:9" ht="26.25" customHeight="1" x14ac:dyDescent="0.25">
      <c r="A76" s="8"/>
      <c r="B76" s="17" t="s">
        <v>64</v>
      </c>
      <c r="C76" s="17"/>
      <c r="D76" s="17"/>
      <c r="E76" s="21"/>
      <c r="F76" s="18">
        <f>SUM(F4:F75)</f>
        <v>0</v>
      </c>
      <c r="G76" s="17"/>
      <c r="H76" s="19">
        <f>SUM(H4:H75)</f>
        <v>0</v>
      </c>
      <c r="I76" s="18">
        <f>SUM(I4:I75)</f>
        <v>0</v>
      </c>
    </row>
    <row r="77" spans="1:9" x14ac:dyDescent="0.3">
      <c r="A77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4:I80">
    <sortCondition ref="B4:B80"/>
  </sortState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śr.czystości 2022r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2022-01-05T11:22:53Z</dcterms:modified>
</cp:coreProperties>
</file>